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 activeTab="1"/>
  </bookViews>
  <sheets>
    <sheet name="MX DAC 018 13" sheetId="2" r:id="rId1"/>
    <sheet name="CN1" sheetId="5" r:id="rId2"/>
  </sheets>
  <definedNames>
    <definedName name="_xlnm.Print_Area" localSheetId="1">'CN1'!$A$1:$P$35</definedName>
    <definedName name="_xlnm.Print_Area" localSheetId="0">'MX DAC 018 13'!$A$1:$H$57</definedName>
  </definedNames>
  <calcPr calcId="145621"/>
</workbook>
</file>

<file path=xl/calcChain.xml><?xml version="1.0" encoding="utf-8"?>
<calcChain xmlns="http://schemas.openxmlformats.org/spreadsheetml/2006/main">
  <c r="AC17" i="5" l="1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F35" i="5" l="1"/>
  <c r="G35" i="5"/>
  <c r="H35" i="5"/>
  <c r="I35" i="5"/>
  <c r="F44" i="2"/>
  <c r="H39" i="2"/>
  <c r="H40" i="2"/>
  <c r="H41" i="2"/>
  <c r="H42" i="2"/>
  <c r="H43" i="2"/>
  <c r="P35" i="5" l="1"/>
  <c r="AC34" i="5"/>
  <c r="AC33" i="5"/>
  <c r="AC32" i="5"/>
  <c r="AC31" i="5"/>
  <c r="AC30" i="5"/>
  <c r="H38" i="2" l="1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C15" i="5"/>
  <c r="AC14" i="5"/>
  <c r="AC13" i="5"/>
  <c r="AC12" i="5"/>
  <c r="AC11" i="5"/>
  <c r="T35" i="5"/>
  <c r="R35" i="5"/>
  <c r="H32" i="2"/>
  <c r="H33" i="2"/>
  <c r="H34" i="2"/>
  <c r="H35" i="2"/>
  <c r="H36" i="2"/>
  <c r="H37" i="2"/>
  <c r="H22" i="2" l="1"/>
  <c r="H23" i="2"/>
  <c r="H24" i="2"/>
  <c r="H25" i="2"/>
  <c r="H26" i="2"/>
  <c r="H27" i="2"/>
  <c r="H28" i="2"/>
  <c r="H29" i="2"/>
  <c r="H30" i="2"/>
  <c r="H31" i="2"/>
  <c r="H21" i="2"/>
  <c r="U35" i="5" l="1"/>
  <c r="H20" i="2"/>
  <c r="H44" i="2" s="1"/>
  <c r="A49" i="2" l="1"/>
  <c r="A15" i="2"/>
  <c r="A14" i="2"/>
  <c r="A13" i="2"/>
  <c r="A12" i="2"/>
  <c r="A11" i="2"/>
  <c r="A10" i="2"/>
</calcChain>
</file>

<file path=xl/sharedStrings.xml><?xml version="1.0" encoding="utf-8"?>
<sst xmlns="http://schemas.openxmlformats.org/spreadsheetml/2006/main" count="573" uniqueCount="153">
  <si>
    <t>BANGLADESH</t>
  </si>
  <si>
    <t>MEXICO</t>
  </si>
  <si>
    <t>ETD</t>
  </si>
  <si>
    <t>ETA</t>
  </si>
  <si>
    <t>ETW</t>
  </si>
  <si>
    <t>VSL</t>
  </si>
  <si>
    <t>LOT No.</t>
  </si>
  <si>
    <t>Ctn No.</t>
  </si>
  <si>
    <t>M3</t>
  </si>
  <si>
    <t>G.Kg</t>
  </si>
  <si>
    <t>N.Kg</t>
  </si>
  <si>
    <t>OrderNo.</t>
  </si>
  <si>
    <t>(BR) NCM / (MX) HS Code</t>
  </si>
  <si>
    <t>(MX) LETTER of CRITERION</t>
  </si>
  <si>
    <t>Description</t>
  </si>
  <si>
    <t>Ctry of Origin</t>
  </si>
  <si>
    <t>PCS</t>
  </si>
  <si>
    <t>Met U/P</t>
  </si>
  <si>
    <t>Amount (M)</t>
  </si>
  <si>
    <t>Buy</t>
  </si>
  <si>
    <t>Amount (B)</t>
  </si>
  <si>
    <t>Result</t>
  </si>
  <si>
    <t>SHIP STATUS (HOLD/RELEASE)</t>
  </si>
  <si>
    <t xml:space="preserve">(BR &amp; MX) PROVIDER OF ORIGIN </t>
  </si>
  <si>
    <t>(BR) ADREESS / (MX) FRACTURA NO.</t>
  </si>
  <si>
    <t>(BR)LABEL</t>
  </si>
  <si>
    <t>(BR)CO</t>
  </si>
  <si>
    <t>POD</t>
  </si>
  <si>
    <t>U/M (PCS/SETS)</t>
  </si>
  <si>
    <t>INBOUND DATE</t>
  </si>
  <si>
    <t>QC INSPECTION (P/F)</t>
  </si>
  <si>
    <t>QC STATUS DATE</t>
  </si>
  <si>
    <t>SHIPMENT APPROVAL DATE</t>
  </si>
  <si>
    <t>SEND LOADPLAN DATE</t>
  </si>
  <si>
    <t>C&amp;A HANDLING OFFICE</t>
  </si>
  <si>
    <t>SAP NO.</t>
  </si>
  <si>
    <t>DECLARATION NO.</t>
  </si>
  <si>
    <t>DATE</t>
  </si>
  <si>
    <t>-</t>
  </si>
  <si>
    <t>B</t>
  </si>
  <si>
    <t>P</t>
  </si>
  <si>
    <t>C&amp;A SOURCING LIMITED</t>
  </si>
  <si>
    <t>LOADPLAN AND MANIFEST</t>
  </si>
  <si>
    <t>VESSEL :</t>
  </si>
  <si>
    <t>INVOICE NO. :</t>
  </si>
  <si>
    <t>HB/L NO. :</t>
  </si>
  <si>
    <t>CTNR NO. / SEAL NO. :</t>
  </si>
  <si>
    <t xml:space="preserve">NOTIFY PARTY:  </t>
  </si>
  <si>
    <t xml:space="preserve">C &amp; A Sourcing Limited
Level 18 Millennium City 6
392 Kwun Tong Road
Kowloon, Hong Kong
Tel: (852) 2732 6222
Fax:  (852) 2724 1170
</t>
  </si>
  <si>
    <t>BD</t>
  </si>
  <si>
    <t xml:space="preserve">C &amp; A Sourcing
</t>
  </si>
  <si>
    <t>C &amp; A Sourcing Limited
Level 18 Millennium City 6 
392 Kwun Tong Road
Kowloon, Hong Kong
Tel: (852) 2732 6222
Fax:  (852) 2724 1170</t>
  </si>
  <si>
    <t>INVOICE</t>
  </si>
  <si>
    <t>SOLD TO MESSRS</t>
  </si>
  <si>
    <t>Place of Issuance:</t>
  </si>
  <si>
    <t>HONG KONG</t>
  </si>
  <si>
    <t xml:space="preserve">Date of issuance:   </t>
  </si>
  <si>
    <t>C&amp;A Mexico S. de R.L.</t>
  </si>
  <si>
    <t xml:space="preserve">Our Ref. </t>
  </si>
  <si>
    <t>Invoice No. :</t>
  </si>
  <si>
    <t xml:space="preserve">Your Order No(s).   </t>
  </si>
  <si>
    <t>As Below</t>
  </si>
  <si>
    <t>Country of Origin :</t>
  </si>
  <si>
    <t xml:space="preserve"> </t>
  </si>
  <si>
    <t>FAX: 52 33 31340059</t>
  </si>
  <si>
    <t xml:space="preserve">INCOTERM: </t>
  </si>
  <si>
    <t>FOB CHITTAGONG</t>
  </si>
  <si>
    <t xml:space="preserve">Shipped By SEA  </t>
  </si>
  <si>
    <t xml:space="preserve">Amount in : </t>
  </si>
  <si>
    <t>US$</t>
  </si>
  <si>
    <t>Order Number</t>
  </si>
  <si>
    <t>Goods Description</t>
  </si>
  <si>
    <t>Net Wt. x piece</t>
  </si>
  <si>
    <t>Country of Origin</t>
  </si>
  <si>
    <t>U/M</t>
  </si>
  <si>
    <t>Pcs / Prs</t>
  </si>
  <si>
    <t>Amount</t>
  </si>
  <si>
    <t>TOTAL</t>
  </si>
  <si>
    <t>Total US$</t>
  </si>
  <si>
    <t>For and on behalf of</t>
  </si>
  <si>
    <t>---------------------------------------</t>
  </si>
  <si>
    <t>6205.20.99</t>
  </si>
  <si>
    <t>C&amp;A</t>
  </si>
  <si>
    <t>EXCELENCIA EN LOGISTICA ADUANAL, S.C.</t>
  </si>
  <si>
    <t>VISION APPLS</t>
  </si>
  <si>
    <t>TULIP GMTS</t>
  </si>
  <si>
    <t>6110.30.99</t>
  </si>
  <si>
    <t>05/29/2013</t>
  </si>
  <si>
    <t>6106.10.01</t>
  </si>
  <si>
    <t>PLOT M-1/3,SECTION-14,MIRPUR,DHAKA</t>
  </si>
  <si>
    <t>MIDLAND KNIT</t>
  </si>
  <si>
    <t>05/31/2013</t>
  </si>
  <si>
    <t>C&amp;A SOURCING</t>
  </si>
  <si>
    <t>MX/DAC/018/13</t>
  </si>
  <si>
    <t>79810/901/232370</t>
  </si>
  <si>
    <t>79810/901/232369</t>
  </si>
  <si>
    <t>84734/901/232967</t>
  </si>
  <si>
    <t>84734/901/232963</t>
  </si>
  <si>
    <t>84734/901/232965</t>
  </si>
  <si>
    <t>84734/901/232969</t>
  </si>
  <si>
    <t>77565/901/233004</t>
  </si>
  <si>
    <t>6209.20.01</t>
  </si>
  <si>
    <t>77580/901/232499</t>
  </si>
  <si>
    <t>6109.10.01</t>
  </si>
  <si>
    <t>77580/901/232463</t>
  </si>
  <si>
    <t>77580/901/232509</t>
  </si>
  <si>
    <t>77565/901/233062</t>
  </si>
  <si>
    <t>79810/901/233959</t>
  </si>
  <si>
    <t>6110.30.01</t>
  </si>
  <si>
    <t>77582/901/232584</t>
  </si>
  <si>
    <t>77580/901/240051</t>
  </si>
  <si>
    <t>77580/901/240052</t>
  </si>
  <si>
    <t>77580/901/240055</t>
  </si>
  <si>
    <t>77580/901/240040</t>
  </si>
  <si>
    <t>77580/901/240058</t>
  </si>
  <si>
    <t>77580/901/240036</t>
  </si>
  <si>
    <t>MENS L/S SHIRT 100% COTTON</t>
  </si>
  <si>
    <t>BABIES/GIRLS TROUSER 100% COTTON</t>
  </si>
  <si>
    <t>LADIES KNITTED T-SHIRT 100% COTTON</t>
  </si>
  <si>
    <t>100% COTTON LADIES KNITTED TANK TOP</t>
  </si>
  <si>
    <t>95% COTTON ELASTANE LADIES KNITTED POLO SHIRT</t>
  </si>
  <si>
    <t>BOYS SHIRTS 100% COTTON</t>
  </si>
  <si>
    <t>BASICC9-S1B SHIRT, LONG SLEEVES, TWO PIE 97% ALGODEN 3% ELASTANE</t>
  </si>
  <si>
    <t>LADIES KNITTED POLO SHIRT 95% COTTON 5%ELASTANE</t>
  </si>
  <si>
    <t>LADIES KNITTED T-SHIRT 95% COTTON 5%ELASTANE</t>
  </si>
  <si>
    <t>Y.K. KNITWEAR</t>
  </si>
  <si>
    <t>PLOT #S-7 &amp; S-8, BACIC IND. STATE KONABARI, GAZIPUR SADAR, GAZIPUR-1701</t>
  </si>
  <si>
    <t>THE FAIYAZ</t>
  </si>
  <si>
    <t>228/2(OLD) 769(NEW) SHEORAPARA ROKEYA SARANI,MIRPUR,DHAKA-1216</t>
  </si>
  <si>
    <t>PLOT M-1/3, SECTION-14, MIRPUR, DHAKA</t>
  </si>
  <si>
    <t xml:space="preserve">RAMARBAGH, KUTUBPUR, FATULLAH, NARAYANGANJ, </t>
  </si>
  <si>
    <t>RAMARBAGH,KUTUBPUR,FATULLAH,NARAYANGANJ,BD</t>
  </si>
  <si>
    <t>PLOT#S-7 &amp; S-8,BSCIC IND ESTATE KONABARI GAZIPUR SADAR GAZIPUR-1701</t>
  </si>
  <si>
    <t>52-NEW ELEPHANT ROAD, DHAKA-1205</t>
  </si>
  <si>
    <t>RAMARBAGH, KUTUBPUR, FATULLAH, NARAYANGANJ</t>
  </si>
  <si>
    <t>77580/901/240043</t>
  </si>
  <si>
    <t>95% COTTON 5% ELASTANE LADIES KNITTED T-SHIRT</t>
  </si>
  <si>
    <t>06/22/2013</t>
  </si>
  <si>
    <t>77580/901/240057</t>
  </si>
  <si>
    <t>77580/901/240004</t>
  </si>
  <si>
    <t>77565/901/232797</t>
  </si>
  <si>
    <t>PLT M-1/3, SECTION-14, MIRPUR,DHAKA</t>
  </si>
  <si>
    <t>77565/901/232798</t>
  </si>
  <si>
    <t>ALM-1636</t>
  </si>
  <si>
    <t xml:space="preserve">CN1/40'GP/MSCU5694960/K278125
</t>
  </si>
  <si>
    <t>27.06.2013</t>
  </si>
  <si>
    <t>SINAR SUBANG V- 161S</t>
  </si>
  <si>
    <t>SINAR SUBANG V-161S  ETD CGP 27.06.13 &amp; ETA ZLO 11.08.13</t>
  </si>
  <si>
    <r>
      <rPr>
        <b/>
        <sz val="14"/>
        <color indexed="10"/>
        <rFont val="Tahoma"/>
        <family val="2"/>
      </rPr>
      <t>(BR &amp; MX)</t>
    </r>
    <r>
      <rPr>
        <b/>
        <sz val="14"/>
        <rFont val="Tahoma"/>
        <family val="2"/>
      </rPr>
      <t xml:space="preserve"> Model No.</t>
    </r>
  </si>
  <si>
    <r>
      <t xml:space="preserve">NET WEIGHT / PC </t>
    </r>
    <r>
      <rPr>
        <b/>
        <sz val="14"/>
        <color indexed="10"/>
        <rFont val="Tahoma"/>
        <family val="2"/>
      </rPr>
      <t>(KG)</t>
    </r>
  </si>
  <si>
    <r>
      <t>84% VISCOSE 16%</t>
    </r>
    <r>
      <rPr>
        <b/>
        <sz val="25"/>
        <color rgb="FFFF0000"/>
        <rFont val="Tahoma"/>
        <family val="2"/>
      </rPr>
      <t xml:space="preserve"> POLYAMIDE</t>
    </r>
    <r>
      <rPr>
        <sz val="25"/>
        <rFont val="Tahoma"/>
        <family val="2"/>
      </rPr>
      <t xml:space="preserve">  LADIES KNITTED PULLOVER</t>
    </r>
  </si>
  <si>
    <t>92% ACRYLIC 4% POLYESTER 4% HILOZ METALIZADOS LADIES KNITTED PULLOVER</t>
  </si>
  <si>
    <r>
      <t>84% VISCOSE 16%</t>
    </r>
    <r>
      <rPr>
        <b/>
        <sz val="15"/>
        <color rgb="FFFF0000"/>
        <rFont val="Tahoma"/>
        <family val="2"/>
      </rPr>
      <t xml:space="preserve"> POLYAMIDE</t>
    </r>
    <r>
      <rPr>
        <sz val="15"/>
        <rFont val="Tahoma"/>
        <family val="2"/>
      </rPr>
      <t xml:space="preserve">  LADIES KNITTED PULLOVER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</si>
</sst>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/mm\/yyyy"/>
    <numFmt numFmtId="165" formatCode="0.00;[Red]0.00"/>
    <numFmt numFmtId="166" formatCode="0.000"/>
    <numFmt numFmtId="167" formatCode="dd\-mmm\-yyyy"/>
    <numFmt numFmtId="168" formatCode="mm/dd/yyyy"/>
    <numFmt numFmtId="169" formatCode="mm\/dd\/yyyy"/>
  </numFmts>
  <fonts count="53">
    <font>
      <sz val="10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8"/>
      <color indexed="48"/>
      <name val="Tahoma"/>
      <family val="2"/>
    </font>
    <font>
      <sz val="12"/>
      <name val="Tahoma"/>
      <family val="2"/>
    </font>
    <font>
      <b/>
      <sz val="12"/>
      <color indexed="10"/>
      <name val="Tahoma"/>
      <family val="2"/>
    </font>
    <font>
      <b/>
      <sz val="18"/>
      <name val="Tahoma"/>
      <family val="2"/>
    </font>
    <font>
      <b/>
      <sz val="12"/>
      <color rgb="FFFF0000"/>
      <name val="Tahoma"/>
      <family val="2"/>
    </font>
    <font>
      <b/>
      <sz val="12"/>
      <color indexed="17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4"/>
      <name val="Tahoma"/>
      <family val="2"/>
    </font>
    <font>
      <sz val="18"/>
      <name val="Tahoma"/>
      <family val="2"/>
    </font>
    <font>
      <b/>
      <sz val="48"/>
      <name val="CA Milo Serif Offc Pro"/>
    </font>
    <font>
      <b/>
      <sz val="20"/>
      <color rgb="FF000000"/>
      <name val="CA Milo Serif Offc Pro"/>
    </font>
    <font>
      <b/>
      <sz val="14"/>
      <name val="新細明體"/>
      <charset val="136"/>
    </font>
    <font>
      <b/>
      <sz val="18"/>
      <color indexed="8"/>
      <name val="SWISS"/>
      <family val="1"/>
    </font>
    <font>
      <b/>
      <sz val="28"/>
      <color indexed="8"/>
      <name val="SWISS"/>
      <family val="1"/>
    </font>
    <font>
      <sz val="18"/>
      <color theme="1"/>
      <name val="Calibri"/>
      <family val="2"/>
      <scheme val="minor"/>
    </font>
    <font>
      <sz val="18"/>
      <name val="新細明體"/>
      <charset val="136"/>
    </font>
    <font>
      <b/>
      <sz val="20"/>
      <color indexed="8"/>
      <name val="Tahoma"/>
      <family val="2"/>
    </font>
    <font>
      <b/>
      <u/>
      <sz val="18"/>
      <color indexed="16"/>
      <name val="Tahoma"/>
      <family val="2"/>
    </font>
    <font>
      <b/>
      <sz val="20"/>
      <name val="Tahoma"/>
      <family val="2"/>
    </font>
    <font>
      <sz val="20"/>
      <name val="Tahoma"/>
      <family val="2"/>
    </font>
    <font>
      <b/>
      <sz val="18"/>
      <color indexed="8"/>
      <name val="Tahoma"/>
      <family val="2"/>
    </font>
    <font>
      <b/>
      <sz val="20"/>
      <color indexed="8"/>
      <name val="Arial"/>
      <family val="2"/>
    </font>
    <font>
      <sz val="20"/>
      <name val="新細明體"/>
      <charset val="136"/>
    </font>
    <font>
      <b/>
      <sz val="18"/>
      <color indexed="8"/>
      <name val="Arial"/>
      <family val="2"/>
    </font>
    <font>
      <sz val="20"/>
      <name val="Times New Roman"/>
      <family val="1"/>
    </font>
    <font>
      <b/>
      <sz val="20"/>
      <color indexed="8"/>
      <name val="Times New Roman"/>
      <family val="1"/>
    </font>
    <font>
      <b/>
      <sz val="20"/>
      <name val="Times New Roman"/>
      <family val="1"/>
    </font>
    <font>
      <sz val="20"/>
      <color indexed="8"/>
      <name val="Times New Roman"/>
      <family val="1"/>
    </font>
    <font>
      <sz val="18"/>
      <name val="Times New Roman"/>
      <family val="1"/>
    </font>
    <font>
      <b/>
      <sz val="25"/>
      <name val="Tahoma"/>
      <family val="2"/>
    </font>
    <font>
      <sz val="24"/>
      <name val="Tahoma"/>
      <family val="2"/>
    </font>
    <font>
      <sz val="25"/>
      <name val="Tahoma"/>
      <family val="2"/>
    </font>
    <font>
      <b/>
      <sz val="15"/>
      <name val="Arial"/>
      <family val="2"/>
    </font>
    <font>
      <sz val="15"/>
      <name val="Arial"/>
      <family val="2"/>
    </font>
    <font>
      <sz val="25"/>
      <color theme="1"/>
      <name val="Tahoma"/>
      <family val="2"/>
    </font>
    <font>
      <sz val="15"/>
      <name val="Tahoma"/>
      <family val="2"/>
    </font>
    <font>
      <sz val="15"/>
      <color rgb="FFFF0000"/>
      <name val="Tahoma"/>
      <family val="2"/>
    </font>
    <font>
      <sz val="15"/>
      <color theme="1"/>
      <name val="Tahoma"/>
      <family val="2"/>
    </font>
    <font>
      <b/>
      <sz val="15"/>
      <name val="Tahoma"/>
      <family val="2"/>
    </font>
    <font>
      <b/>
      <u/>
      <sz val="13"/>
      <name val="Tahoma"/>
      <family val="2"/>
    </font>
    <font>
      <b/>
      <sz val="13"/>
      <name val="Tahoma"/>
      <family val="2"/>
    </font>
    <font>
      <b/>
      <sz val="13"/>
      <color indexed="10"/>
      <name val="Tahoma"/>
      <family val="2"/>
    </font>
    <font>
      <b/>
      <sz val="15"/>
      <color rgb="FFFF0000"/>
      <name val="Tahoma"/>
      <family val="2"/>
    </font>
    <font>
      <b/>
      <sz val="15"/>
      <color indexed="10"/>
      <name val="Tahoma"/>
      <family val="2"/>
    </font>
    <font>
      <b/>
      <sz val="15"/>
      <color indexed="17"/>
      <name val="Tahoma"/>
      <family val="2"/>
    </font>
    <font>
      <b/>
      <sz val="14"/>
      <color indexed="10"/>
      <name val="Tahoma"/>
      <family val="2"/>
    </font>
    <font>
      <b/>
      <sz val="14"/>
      <color rgb="FFFF0000"/>
      <name val="Tahoma"/>
      <family val="2"/>
    </font>
    <font>
      <b/>
      <sz val="25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</cellStyleXfs>
  <cellXfs count="303">
    <xf numFmtId="0" fontId="0" fillId="0" borderId="0" xfId="0"/>
    <xf numFmtId="0" fontId="2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4" fontId="2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Alignment="1">
      <alignment horizontal="center"/>
    </xf>
    <xf numFmtId="0" fontId="2" fillId="0" borderId="1" xfId="1" applyFont="1" applyFill="1" applyBorder="1"/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2" fillId="0" borderId="0" xfId="1" applyNumberFormat="1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0" fontId="11" fillId="0" borderId="0" xfId="0" applyFont="1"/>
    <xf numFmtId="164" fontId="4" fillId="0" borderId="0" xfId="1" applyNumberFormat="1" applyFont="1" applyAlignment="1">
      <alignment horizontal="left" vertical="top"/>
    </xf>
    <xf numFmtId="0" fontId="12" fillId="7" borderId="0" xfId="6" applyFont="1" applyFill="1" applyAlignment="1">
      <alignment vertical="center"/>
    </xf>
    <xf numFmtId="0" fontId="13" fillId="7" borderId="0" xfId="6" applyFont="1" applyFill="1" applyAlignment="1">
      <alignment vertical="center"/>
    </xf>
    <xf numFmtId="0" fontId="14" fillId="0" borderId="0" xfId="6" applyFont="1" applyBorder="1" applyAlignment="1">
      <alignment vertical="top" wrapText="1"/>
    </xf>
    <xf numFmtId="0" fontId="14" fillId="0" borderId="0" xfId="6" applyFont="1" applyBorder="1" applyAlignment="1">
      <alignment vertical="top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166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6" xfId="0" applyNumberFormat="1" applyFont="1" applyBorder="1" applyAlignment="1">
      <alignment vertical="center"/>
    </xf>
    <xf numFmtId="0" fontId="20" fillId="0" borderId="0" xfId="0" applyNumberFormat="1" applyFont="1" applyAlignment="1">
      <alignment vertical="center"/>
    </xf>
    <xf numFmtId="0" fontId="6" fillId="0" borderId="0" xfId="0" applyNumberFormat="1" applyFont="1" applyFill="1" applyAlignment="1" applyProtection="1">
      <alignment horizontal="left" vertical="center" wrapText="1"/>
      <protection locked="0"/>
    </xf>
    <xf numFmtId="166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20" fillId="7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horizontal="left" vertical="center" wrapText="1"/>
    </xf>
    <xf numFmtId="166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7" borderId="0" xfId="0" applyNumberFormat="1" applyFont="1" applyFill="1" applyAlignment="1" applyProtection="1">
      <alignment vertical="center"/>
      <protection locked="0"/>
    </xf>
    <xf numFmtId="0" fontId="24" fillId="7" borderId="0" xfId="0" applyNumberFormat="1" applyFont="1" applyFill="1" applyAlignment="1" applyProtection="1">
      <alignment vertical="center"/>
      <protection locked="0"/>
    </xf>
    <xf numFmtId="0" fontId="23" fillId="8" borderId="0" xfId="0" applyNumberFormat="1" applyFont="1" applyFill="1" applyAlignment="1" applyProtection="1">
      <alignment vertical="center"/>
      <protection locked="0"/>
    </xf>
    <xf numFmtId="0" fontId="13" fillId="8" borderId="0" xfId="0" applyNumberFormat="1" applyFont="1" applyFill="1" applyAlignment="1" applyProtection="1">
      <alignment vertical="center"/>
      <protection locked="0"/>
    </xf>
    <xf numFmtId="0" fontId="25" fillId="0" borderId="0" xfId="0" applyFont="1" applyAlignment="1">
      <alignment horizontal="left" vertical="center" wrapText="1"/>
    </xf>
    <xf numFmtId="16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14" fontId="23" fillId="8" borderId="0" xfId="0" applyNumberFormat="1" applyFont="1" applyFill="1" applyAlignment="1">
      <alignment horizontal="left" vertical="center" shrinkToFit="1"/>
    </xf>
    <xf numFmtId="167" fontId="13" fillId="8" borderId="0" xfId="0" applyNumberFormat="1" applyFont="1" applyFill="1" applyAlignment="1">
      <alignment horizontal="right" vertical="center"/>
    </xf>
    <xf numFmtId="0" fontId="21" fillId="0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 wrapText="1"/>
    </xf>
    <xf numFmtId="16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3" fillId="0" borderId="0" xfId="0" applyNumberFormat="1" applyFont="1" applyFill="1" applyAlignment="1" applyProtection="1">
      <alignment vertical="center"/>
      <protection locked="0"/>
    </xf>
    <xf numFmtId="0" fontId="24" fillId="7" borderId="0" xfId="0" applyNumberFormat="1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6" fillId="8" borderId="0" xfId="0" applyNumberFormat="1" applyFont="1" applyFill="1" applyAlignment="1" applyProtection="1">
      <alignment vertical="center"/>
      <protection locked="0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13" fillId="7" borderId="0" xfId="0" applyNumberFormat="1" applyFont="1" applyFill="1" applyAlignment="1" applyProtection="1">
      <alignment vertical="center"/>
      <protection locked="0"/>
    </xf>
    <xf numFmtId="0" fontId="21" fillId="0" borderId="0" xfId="0" applyFont="1" applyFill="1" applyAlignment="1">
      <alignment vertical="center"/>
    </xf>
    <xf numFmtId="4" fontId="25" fillId="0" borderId="0" xfId="0" applyNumberFormat="1" applyFont="1" applyAlignment="1">
      <alignment horizontal="left" vertical="center"/>
    </xf>
    <xf numFmtId="0" fontId="26" fillId="7" borderId="0" xfId="0" applyNumberFormat="1" applyFont="1" applyFill="1" applyAlignment="1">
      <alignment vertical="center"/>
    </xf>
    <xf numFmtId="0" fontId="20" fillId="0" borderId="0" xfId="0" applyFont="1" applyAlignment="1">
      <alignment horizontal="left" vertical="center" wrapText="1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NumberFormat="1" applyFont="1" applyFill="1" applyAlignment="1" applyProtection="1">
      <alignment vertical="center"/>
      <protection locked="0"/>
    </xf>
    <xf numFmtId="0" fontId="26" fillId="5" borderId="2" xfId="0" applyFont="1" applyFill="1" applyBorder="1" applyAlignment="1">
      <alignment horizontal="left" vertical="center"/>
    </xf>
    <xf numFmtId="0" fontId="28" fillId="5" borderId="4" xfId="0" applyNumberFormat="1" applyFont="1" applyFill="1" applyBorder="1" applyAlignment="1" applyProtection="1">
      <alignment horizontal="center" vertical="center"/>
      <protection locked="0"/>
    </xf>
    <xf numFmtId="0" fontId="23" fillId="9" borderId="0" xfId="0" applyNumberFormat="1" applyFont="1" applyFill="1" applyAlignment="1" applyProtection="1">
      <alignment vertical="center"/>
      <protection locked="0"/>
    </xf>
    <xf numFmtId="0" fontId="27" fillId="9" borderId="0" xfId="0" applyFont="1" applyFill="1" applyAlignment="1">
      <alignment horizontal="left" vertical="center" wrapText="1"/>
    </xf>
    <xf numFmtId="166" fontId="27" fillId="9" borderId="0" xfId="0" applyNumberFormat="1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0" xfId="0" applyNumberFormat="1" applyFont="1" applyFill="1" applyAlignment="1" applyProtection="1">
      <alignment vertical="center"/>
      <protection locked="0"/>
    </xf>
    <xf numFmtId="0" fontId="26" fillId="5" borderId="4" xfId="0" applyNumberFormat="1" applyFont="1" applyFill="1" applyBorder="1" applyAlignment="1" applyProtection="1">
      <alignment horizontal="center" vertical="center"/>
      <protection locked="0"/>
    </xf>
    <xf numFmtId="0" fontId="23" fillId="5" borderId="3" xfId="7" applyFont="1" applyFill="1" applyBorder="1" applyAlignment="1">
      <alignment horizontal="center" vertical="center"/>
    </xf>
    <xf numFmtId="0" fontId="23" fillId="5" borderId="3" xfId="7" applyFont="1" applyFill="1" applyBorder="1" applyAlignment="1">
      <alignment horizontal="center" vertical="center" wrapText="1"/>
    </xf>
    <xf numFmtId="166" fontId="23" fillId="5" borderId="3" xfId="7" applyNumberFormat="1" applyFont="1" applyFill="1" applyBorder="1" applyAlignment="1">
      <alignment horizontal="center" vertical="center"/>
    </xf>
    <xf numFmtId="3" fontId="23" fillId="5" borderId="3" xfId="7" applyNumberFormat="1" applyFont="1" applyFill="1" applyBorder="1" applyAlignment="1">
      <alignment horizontal="center" vertical="center"/>
    </xf>
    <xf numFmtId="4" fontId="23" fillId="5" borderId="3" xfId="7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7" applyFont="1" applyAlignment="1">
      <alignment horizontal="left" vertical="center" wrapText="1"/>
    </xf>
    <xf numFmtId="166" fontId="29" fillId="0" borderId="0" xfId="7" applyNumberFormat="1" applyFont="1" applyAlignment="1">
      <alignment horizontal="center" vertical="center"/>
    </xf>
    <xf numFmtId="0" fontId="29" fillId="0" borderId="0" xfId="7" applyFont="1" applyAlignment="1">
      <alignment horizontal="center" vertical="center"/>
    </xf>
    <xf numFmtId="3" fontId="29" fillId="0" borderId="0" xfId="7" applyNumberFormat="1" applyFont="1" applyAlignment="1">
      <alignment horizontal="center" vertical="center"/>
    </xf>
    <xf numFmtId="2" fontId="29" fillId="0" borderId="0" xfId="7" applyNumberFormat="1" applyFont="1" applyAlignment="1">
      <alignment horizontal="center" vertical="center"/>
    </xf>
    <xf numFmtId="4" fontId="29" fillId="0" borderId="0" xfId="7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7" borderId="0" xfId="0" applyNumberFormat="1" applyFont="1" applyFill="1" applyAlignment="1" applyProtection="1">
      <alignment horizontal="left" vertical="center" wrapText="1"/>
      <protection locked="0"/>
    </xf>
    <xf numFmtId="166" fontId="31" fillId="7" borderId="0" xfId="0" applyNumberFormat="1" applyFont="1" applyFill="1" applyAlignment="1" applyProtection="1">
      <alignment horizontal="center" vertical="center"/>
      <protection locked="0"/>
    </xf>
    <xf numFmtId="0" fontId="31" fillId="7" borderId="0" xfId="0" applyNumberFormat="1" applyFont="1" applyFill="1" applyAlignment="1" applyProtection="1">
      <alignment horizontal="center" vertical="center"/>
      <protection locked="0"/>
    </xf>
    <xf numFmtId="0" fontId="29" fillId="7" borderId="0" xfId="0" applyNumberFormat="1" applyFont="1" applyFill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7" borderId="0" xfId="0" applyNumberFormat="1" applyFont="1" applyFill="1" applyAlignment="1" applyProtection="1">
      <alignment horizontal="left" vertical="center" wrapText="1"/>
      <protection locked="0"/>
    </xf>
    <xf numFmtId="166" fontId="29" fillId="7" borderId="0" xfId="0" applyNumberFormat="1" applyFont="1" applyFill="1" applyAlignment="1" applyProtection="1">
      <alignment horizontal="center" vertical="center"/>
      <protection locked="0"/>
    </xf>
    <xf numFmtId="0" fontId="29" fillId="7" borderId="0" xfId="0" applyNumberFormat="1" applyFont="1" applyFill="1" applyAlignment="1" applyProtection="1">
      <alignment horizontal="center" vertical="center"/>
      <protection locked="0"/>
    </xf>
    <xf numFmtId="0" fontId="32" fillId="7" borderId="0" xfId="0" quotePrefix="1" applyNumberFormat="1" applyFont="1" applyFill="1" applyAlignment="1" applyProtection="1">
      <alignment vertical="center"/>
      <protection locked="0"/>
    </xf>
    <xf numFmtId="0" fontId="32" fillId="7" borderId="0" xfId="0" applyNumberFormat="1" applyFont="1" applyFill="1" applyAlignment="1" applyProtection="1">
      <alignment vertical="center"/>
      <protection locked="0"/>
    </xf>
    <xf numFmtId="0" fontId="33" fillId="7" borderId="0" xfId="0" applyNumberFormat="1" applyFont="1" applyFill="1" applyAlignment="1" applyProtection="1">
      <alignment vertical="center"/>
      <protection locked="0"/>
    </xf>
    <xf numFmtId="0" fontId="33" fillId="7" borderId="0" xfId="0" applyNumberFormat="1" applyFont="1" applyFill="1" applyAlignment="1" applyProtection="1">
      <alignment horizontal="left" vertical="center" wrapText="1"/>
      <protection locked="0"/>
    </xf>
    <xf numFmtId="166" fontId="33" fillId="7" borderId="0" xfId="0" applyNumberFormat="1" applyFont="1" applyFill="1" applyAlignment="1" applyProtection="1">
      <alignment horizontal="center" vertical="center"/>
      <protection locked="0"/>
    </xf>
    <xf numFmtId="0" fontId="33" fillId="7" borderId="0" xfId="0" applyNumberFormat="1" applyFont="1" applyFill="1" applyAlignment="1" applyProtection="1">
      <alignment horizontal="center" vertical="center"/>
      <protection locked="0"/>
    </xf>
    <xf numFmtId="0" fontId="19" fillId="7" borderId="0" xfId="0" applyNumberFormat="1" applyFont="1" applyFill="1" applyAlignment="1" applyProtection="1">
      <alignment vertical="center"/>
      <protection locked="0"/>
    </xf>
    <xf numFmtId="0" fontId="16" fillId="7" borderId="0" xfId="0" applyNumberFormat="1" applyFont="1" applyFill="1" applyAlignment="1" applyProtection="1">
      <alignment vertical="center"/>
      <protection locked="0"/>
    </xf>
    <xf numFmtId="0" fontId="24" fillId="7" borderId="0" xfId="0" applyNumberFormat="1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Alignment="1" applyProtection="1">
      <alignment vertical="center"/>
      <protection locked="0"/>
    </xf>
    <xf numFmtId="0" fontId="19" fillId="7" borderId="0" xfId="0" applyNumberFormat="1" applyFont="1" applyFill="1" applyAlignment="1" applyProtection="1">
      <alignment horizontal="left" vertical="center" wrapText="1"/>
      <protection locked="0"/>
    </xf>
    <xf numFmtId="166" fontId="19" fillId="7" borderId="0" xfId="0" applyNumberFormat="1" applyFont="1" applyFill="1" applyAlignment="1" applyProtection="1">
      <alignment horizontal="center" vertical="center"/>
      <protection locked="0"/>
    </xf>
    <xf numFmtId="0" fontId="19" fillId="7" borderId="0" xfId="0" applyNumberFormat="1" applyFont="1" applyFill="1" applyAlignment="1" applyProtection="1">
      <alignment horizontal="center" vertical="center"/>
      <protection locked="0"/>
    </xf>
    <xf numFmtId="0" fontId="35" fillId="7" borderId="1" xfId="0" applyNumberFormat="1" applyFont="1" applyFill="1" applyBorder="1" applyAlignment="1" applyProtection="1">
      <alignment vertical="center"/>
      <protection locked="0"/>
    </xf>
    <xf numFmtId="2" fontId="36" fillId="0" borderId="1" xfId="0" quotePrefix="1" applyNumberFormat="1" applyFont="1" applyFill="1" applyBorder="1" applyAlignment="1">
      <alignment horizontal="center" vertical="center" wrapText="1"/>
    </xf>
    <xf numFmtId="0" fontId="36" fillId="0" borderId="1" xfId="2" applyFont="1" applyFill="1" applyBorder="1" applyAlignment="1">
      <alignment horizontal="center" vertical="center"/>
    </xf>
    <xf numFmtId="0" fontId="36" fillId="7" borderId="1" xfId="0" applyNumberFormat="1" applyFont="1" applyFill="1" applyBorder="1" applyAlignment="1" applyProtection="1">
      <alignment horizontal="center" vertical="center"/>
      <protection locked="0"/>
    </xf>
    <xf numFmtId="4" fontId="34" fillId="5" borderId="1" xfId="7" applyNumberFormat="1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/>
    </xf>
    <xf numFmtId="0" fontId="23" fillId="10" borderId="1" xfId="7" applyFont="1" applyFill="1" applyBorder="1" applyAlignment="1">
      <alignment horizontal="left" vertical="center" wrapText="1"/>
    </xf>
    <xf numFmtId="166" fontId="23" fillId="10" borderId="1" xfId="7" applyNumberFormat="1" applyFont="1" applyFill="1" applyBorder="1" applyAlignment="1">
      <alignment horizontal="center" vertical="center"/>
    </xf>
    <xf numFmtId="0" fontId="34" fillId="10" borderId="1" xfId="7" applyNumberFormat="1" applyFont="1" applyFill="1" applyBorder="1" applyAlignment="1">
      <alignment horizontal="center" vertical="center"/>
    </xf>
    <xf numFmtId="0" fontId="34" fillId="10" borderId="1" xfId="7" applyFont="1" applyFill="1" applyBorder="1" applyAlignment="1">
      <alignment horizontal="center" vertical="center"/>
    </xf>
    <xf numFmtId="4" fontId="34" fillId="10" borderId="1" xfId="7" applyNumberFormat="1" applyFont="1" applyFill="1" applyBorder="1" applyAlignment="1">
      <alignment horizontal="center" vertical="center"/>
    </xf>
    <xf numFmtId="0" fontId="35" fillId="7" borderId="0" xfId="0" applyNumberFormat="1" applyFont="1" applyFill="1" applyBorder="1" applyAlignment="1" applyProtection="1">
      <alignment vertical="center"/>
      <protection locked="0"/>
    </xf>
    <xf numFmtId="0" fontId="36" fillId="11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0" xfId="0" applyNumberFormat="1" applyFont="1" applyFill="1" applyBorder="1" applyAlignment="1">
      <alignment horizontal="center" vertical="center"/>
    </xf>
    <xf numFmtId="165" fontId="40" fillId="0" borderId="10" xfId="0" applyNumberFormat="1" applyFont="1" applyFill="1" applyBorder="1" applyAlignment="1">
      <alignment horizontal="center" vertical="center"/>
    </xf>
    <xf numFmtId="2" fontId="40" fillId="0" borderId="10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9" fontId="40" fillId="0" borderId="10" xfId="2" applyNumberFormat="1" applyFont="1" applyFill="1" applyBorder="1" applyAlignment="1">
      <alignment horizontal="left" vertical="center"/>
    </xf>
    <xf numFmtId="0" fontId="40" fillId="0" borderId="10" xfId="2" applyFont="1" applyFill="1" applyBorder="1" applyAlignment="1">
      <alignment horizontal="center" vertical="center"/>
    </xf>
    <xf numFmtId="4" fontId="40" fillId="0" borderId="10" xfId="2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0" fillId="0" borderId="10" xfId="0" quotePrefix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2" fontId="40" fillId="0" borderId="10" xfId="0" quotePrefix="1" applyNumberFormat="1" applyFont="1" applyFill="1" applyBorder="1" applyAlignment="1">
      <alignment horizontal="center" vertical="center" wrapText="1"/>
    </xf>
    <xf numFmtId="168" fontId="40" fillId="0" borderId="12" xfId="0" applyNumberFormat="1" applyFont="1" applyFill="1" applyBorder="1" applyAlignment="1">
      <alignment horizontal="center" vertical="center" wrapText="1"/>
    </xf>
    <xf numFmtId="168" fontId="40" fillId="0" borderId="10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165" fontId="40" fillId="0" borderId="1" xfId="0" applyNumberFormat="1" applyFont="1" applyFill="1" applyBorder="1" applyAlignment="1">
      <alignment horizontal="center" vertical="center"/>
    </xf>
    <xf numFmtId="2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9" fontId="40" fillId="0" borderId="1" xfId="2" applyNumberFormat="1" applyFont="1" applyFill="1" applyBorder="1" applyAlignment="1">
      <alignment horizontal="left" vertical="center"/>
    </xf>
    <xf numFmtId="0" fontId="40" fillId="0" borderId="1" xfId="2" applyFont="1" applyFill="1" applyBorder="1" applyAlignment="1">
      <alignment horizontal="center" vertical="center"/>
    </xf>
    <xf numFmtId="4" fontId="40" fillId="0" borderId="1" xfId="2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0" fillId="0" borderId="1" xfId="0" quotePrefix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2" fontId="40" fillId="0" borderId="1" xfId="0" quotePrefix="1" applyNumberFormat="1" applyFont="1" applyFill="1" applyBorder="1" applyAlignment="1">
      <alignment horizontal="center" vertical="center" wrapText="1"/>
    </xf>
    <xf numFmtId="168" fontId="40" fillId="0" borderId="1" xfId="0" applyNumberFormat="1" applyFont="1" applyFill="1" applyBorder="1" applyAlignment="1">
      <alignment horizontal="center" vertical="center" wrapText="1"/>
    </xf>
    <xf numFmtId="168" fontId="40" fillId="0" borderId="13" xfId="0" applyNumberFormat="1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/>
    </xf>
    <xf numFmtId="0" fontId="40" fillId="0" borderId="14" xfId="0" applyNumberFormat="1" applyFont="1" applyFill="1" applyBorder="1" applyAlignment="1">
      <alignment horizontal="center" vertical="center"/>
    </xf>
    <xf numFmtId="165" fontId="40" fillId="0" borderId="14" xfId="0" applyNumberFormat="1" applyFont="1" applyFill="1" applyBorder="1" applyAlignment="1">
      <alignment horizontal="center" vertical="center"/>
    </xf>
    <xf numFmtId="2" fontId="40" fillId="0" borderId="14" xfId="0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wrapText="1"/>
    </xf>
    <xf numFmtId="9" fontId="40" fillId="0" borderId="14" xfId="2" applyNumberFormat="1" applyFont="1" applyFill="1" applyBorder="1" applyAlignment="1">
      <alignment horizontal="left" vertical="center"/>
    </xf>
    <xf numFmtId="0" fontId="40" fillId="0" borderId="14" xfId="2" applyFont="1" applyFill="1" applyBorder="1" applyAlignment="1">
      <alignment horizontal="center" vertical="center"/>
    </xf>
    <xf numFmtId="4" fontId="40" fillId="0" borderId="14" xfId="2" applyNumberFormat="1" applyFont="1" applyFill="1" applyBorder="1" applyAlignment="1">
      <alignment horizontal="center" vertical="center"/>
    </xf>
    <xf numFmtId="0" fontId="40" fillId="0" borderId="14" xfId="0" quotePrefix="1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168" fontId="40" fillId="0" borderId="14" xfId="0" applyNumberFormat="1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4" fontId="2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23" fillId="0" borderId="0" xfId="1" applyNumberFormat="1" applyFont="1" applyAlignment="1">
      <alignment horizontal="left" vertical="center"/>
    </xf>
    <xf numFmtId="164" fontId="44" fillId="0" borderId="0" xfId="1" applyNumberFormat="1" applyFont="1" applyAlignment="1">
      <alignment horizontal="left" vertical="center"/>
    </xf>
    <xf numFmtId="164" fontId="45" fillId="0" borderId="0" xfId="1" applyNumberFormat="1" applyFont="1" applyAlignment="1">
      <alignment horizontal="left" vertical="center"/>
    </xf>
    <xf numFmtId="164" fontId="46" fillId="0" borderId="0" xfId="1" applyNumberFormat="1" applyFont="1" applyAlignment="1">
      <alignment horizontal="left" vertical="center"/>
    </xf>
    <xf numFmtId="164" fontId="43" fillId="0" borderId="0" xfId="1" applyNumberFormat="1" applyFont="1" applyAlignment="1">
      <alignment horizontal="left" vertical="center"/>
    </xf>
    <xf numFmtId="164" fontId="43" fillId="0" borderId="0" xfId="5" applyNumberFormat="1" applyFont="1" applyAlignment="1">
      <alignment horizontal="left" vertical="center"/>
    </xf>
    <xf numFmtId="0" fontId="43" fillId="0" borderId="0" xfId="1" applyNumberFormat="1" applyFont="1" applyAlignment="1">
      <alignment horizontal="left" vertical="center"/>
    </xf>
    <xf numFmtId="164" fontId="43" fillId="0" borderId="0" xfId="1" applyNumberFormat="1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43" fillId="0" borderId="0" xfId="1" applyFont="1" applyAlignment="1">
      <alignment horizontal="center" vertical="center"/>
    </xf>
    <xf numFmtId="0" fontId="40" fillId="0" borderId="0" xfId="1" applyFont="1" applyAlignment="1">
      <alignment horizontal="center" vertical="center"/>
    </xf>
    <xf numFmtId="4" fontId="40" fillId="0" borderId="0" xfId="1" applyNumberFormat="1" applyFont="1" applyAlignment="1">
      <alignment horizontal="center" vertical="center"/>
    </xf>
    <xf numFmtId="4" fontId="43" fillId="0" borderId="0" xfId="1" applyNumberFormat="1" applyFont="1" applyAlignment="1">
      <alignment horizontal="center" vertical="center"/>
    </xf>
    <xf numFmtId="164" fontId="43" fillId="0" borderId="0" xfId="1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40" fillId="11" borderId="1" xfId="0" applyFont="1" applyFill="1" applyBorder="1" applyAlignment="1">
      <alignment horizontal="center" vertical="center"/>
    </xf>
    <xf numFmtId="0" fontId="40" fillId="11" borderId="1" xfId="0" applyNumberFormat="1" applyFont="1" applyFill="1" applyBorder="1" applyAlignment="1">
      <alignment horizontal="center" vertical="center"/>
    </xf>
    <xf numFmtId="165" fontId="40" fillId="11" borderId="1" xfId="0" applyNumberFormat="1" applyFont="1" applyFill="1" applyBorder="1" applyAlignment="1">
      <alignment horizontal="center" vertical="center"/>
    </xf>
    <xf numFmtId="2" fontId="40" fillId="11" borderId="1" xfId="0" applyNumberFormat="1" applyFont="1" applyFill="1" applyBorder="1" applyAlignment="1">
      <alignment horizontal="center" vertical="center"/>
    </xf>
    <xf numFmtId="49" fontId="40" fillId="0" borderId="1" xfId="0" quotePrefix="1" applyNumberFormat="1" applyFont="1" applyFill="1" applyBorder="1" applyAlignment="1">
      <alignment horizontal="center" vertical="center"/>
    </xf>
    <xf numFmtId="0" fontId="42" fillId="11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2" fontId="40" fillId="0" borderId="1" xfId="0" applyNumberFormat="1" applyFont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14" fontId="40" fillId="0" borderId="1" xfId="0" applyNumberFormat="1" applyFont="1" applyFill="1" applyBorder="1" applyAlignment="1">
      <alignment horizontal="center" vertical="center" wrapText="1"/>
    </xf>
    <xf numFmtId="169" fontId="40" fillId="0" borderId="1" xfId="0" applyNumberFormat="1" applyFont="1" applyFill="1" applyBorder="1" applyAlignment="1">
      <alignment horizontal="center" vertical="center" wrapText="1"/>
    </xf>
    <xf numFmtId="165" fontId="42" fillId="0" borderId="1" xfId="0" applyNumberFormat="1" applyFont="1" applyFill="1" applyBorder="1" applyAlignment="1">
      <alignment horizontal="center" vertical="center"/>
    </xf>
    <xf numFmtId="2" fontId="42" fillId="0" borderId="1" xfId="0" applyNumberFormat="1" applyFont="1" applyFill="1" applyBorder="1" applyAlignment="1">
      <alignment horizontal="center" vertical="center"/>
    </xf>
    <xf numFmtId="165" fontId="42" fillId="11" borderId="1" xfId="0" applyNumberFormat="1" applyFont="1" applyFill="1" applyBorder="1" applyAlignment="1">
      <alignment horizontal="center" vertical="center"/>
    </xf>
    <xf numFmtId="0" fontId="40" fillId="11" borderId="1" xfId="0" quotePrefix="1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2" fontId="40" fillId="11" borderId="1" xfId="0" quotePrefix="1" applyNumberFormat="1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/>
    </xf>
    <xf numFmtId="14" fontId="40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11" borderId="0" xfId="0" applyFont="1" applyFill="1" applyBorder="1" applyAlignment="1">
      <alignment vertical="center" wrapText="1"/>
    </xf>
    <xf numFmtId="0" fontId="40" fillId="5" borderId="1" xfId="0" applyFont="1" applyFill="1" applyBorder="1" applyAlignment="1">
      <alignment horizontal="left" vertical="center" wrapText="1"/>
    </xf>
    <xf numFmtId="0" fontId="40" fillId="5" borderId="1" xfId="0" applyFont="1" applyFill="1" applyBorder="1" applyAlignment="1">
      <alignment vertical="center" wrapText="1"/>
    </xf>
    <xf numFmtId="0" fontId="40" fillId="5" borderId="10" xfId="0" applyFont="1" applyFill="1" applyBorder="1" applyAlignment="1">
      <alignment vertical="center" wrapText="1"/>
    </xf>
    <xf numFmtId="1" fontId="40" fillId="6" borderId="10" xfId="0" applyNumberFormat="1" applyFont="1" applyFill="1" applyBorder="1" applyAlignment="1">
      <alignment horizontal="center" vertical="center" wrapText="1"/>
    </xf>
    <xf numFmtId="4" fontId="40" fillId="6" borderId="10" xfId="0" applyNumberFormat="1" applyFont="1" applyFill="1" applyBorder="1" applyAlignment="1">
      <alignment horizontal="center" vertical="center" wrapText="1"/>
    </xf>
    <xf numFmtId="0" fontId="40" fillId="5" borderId="10" xfId="0" applyNumberFormat="1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left" vertical="center" wrapText="1"/>
    </xf>
    <xf numFmtId="0" fontId="40" fillId="5" borderId="10" xfId="0" applyFont="1" applyFill="1" applyBorder="1" applyAlignment="1">
      <alignment horizontal="center" vertical="center" wrapText="1"/>
    </xf>
    <xf numFmtId="4" fontId="40" fillId="5" borderId="10" xfId="0" applyNumberFormat="1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9" fontId="40" fillId="0" borderId="1" xfId="2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/>
    </xf>
    <xf numFmtId="0" fontId="40" fillId="6" borderId="10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" fontId="12" fillId="3" borderId="7" xfId="0" applyNumberFormat="1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4" fontId="36" fillId="0" borderId="1" xfId="0" applyNumberFormat="1" applyFont="1" applyBorder="1" applyAlignment="1">
      <alignment horizontal="center" vertical="center"/>
    </xf>
    <xf numFmtId="9" fontId="36" fillId="0" borderId="1" xfId="2" applyNumberFormat="1" applyFont="1" applyFill="1" applyBorder="1" applyAlignment="1">
      <alignment horizontal="left" vertical="center" wrapText="1"/>
    </xf>
    <xf numFmtId="9" fontId="36" fillId="0" borderId="1" xfId="2" applyNumberFormat="1" applyFont="1" applyFill="1" applyBorder="1" applyAlignment="1">
      <alignment horizontal="left" vertical="center"/>
    </xf>
    <xf numFmtId="9" fontId="36" fillId="0" borderId="10" xfId="2" applyNumberFormat="1" applyFont="1" applyFill="1" applyBorder="1" applyAlignment="1">
      <alignment horizontal="left" vertical="center"/>
    </xf>
    <xf numFmtId="9" fontId="36" fillId="0" borderId="14" xfId="2" applyNumberFormat="1" applyFont="1" applyFill="1" applyBorder="1" applyAlignment="1">
      <alignment horizontal="left" vertical="center"/>
    </xf>
    <xf numFmtId="9" fontId="52" fillId="0" borderId="1" xfId="2" applyNumberFormat="1" applyFont="1" applyFill="1" applyBorder="1" applyAlignment="1">
      <alignment horizontal="left" vertical="center" wrapText="1"/>
    </xf>
    <xf numFmtId="9" fontId="47" fillId="0" borderId="1" xfId="2" applyNumberFormat="1" applyFont="1" applyFill="1" applyBorder="1" applyAlignment="1">
      <alignment horizontal="left" vertical="center" wrapText="1"/>
    </xf>
    <xf numFmtId="0" fontId="34" fillId="10" borderId="1" xfId="7" applyFont="1" applyFill="1" applyBorder="1" applyAlignment="1">
      <alignment horizontal="center" vertical="center"/>
    </xf>
    <xf numFmtId="4" fontId="43" fillId="0" borderId="0" xfId="1" applyNumberFormat="1" applyFont="1" applyAlignment="1">
      <alignment horizontal="right" vertical="top" wrapText="1"/>
    </xf>
  </cellXfs>
  <cellStyles count="8">
    <cellStyle name="=C:\WINDOWS\SYSTEM32\COMMAND.COM_MEXICO INVENTORY 23.01.09_MEXICO INVENTORY 05.02.09_MEXICO_INVENTORY_11_05_09_(OUR_REF_MEXICO 2" xfId="5"/>
    <cellStyle name="Normal" xfId="0" builtinId="0"/>
    <cellStyle name="Normal 2" xfId="3"/>
    <cellStyle name="Normal_BR116 (M)" xfId="6"/>
    <cellStyle name="Normal_INVENTORY" xfId="1"/>
    <cellStyle name="Normal_Sheet1" xfId="2"/>
    <cellStyle name="Normal_shpt list SPECIMEN" xfId="7"/>
    <cellStyle name="常规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02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03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04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05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06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07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08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09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0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1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2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3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4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5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6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7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8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19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0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1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2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3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4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5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6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7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8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29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0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1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2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3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4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5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6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7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8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39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0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1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2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3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4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5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6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7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8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49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0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1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2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3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4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5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6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7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8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59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0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1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2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3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4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5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6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7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8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69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0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1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2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3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4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5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6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7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8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79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0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1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2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3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4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5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6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7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8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89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0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1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2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3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4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5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6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7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8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699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0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1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2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3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4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5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6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7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8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09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0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1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2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3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4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5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6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7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8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19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0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1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2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3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4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5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6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7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8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29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0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1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2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3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4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5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6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7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8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39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0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1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2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3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4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5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6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7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8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49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0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1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2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3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4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5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6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7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8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59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0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1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2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3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4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5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6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7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8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69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0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1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2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3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4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5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6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7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8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79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0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1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2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3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4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5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6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7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8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89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0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1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2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3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4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5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6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7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8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799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0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1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2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3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4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5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6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7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8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09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0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1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2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3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4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5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6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7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8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19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0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1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2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3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4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5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6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7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8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29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0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1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2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3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4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5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6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7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8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39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0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1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2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3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4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5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6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7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8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49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0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1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2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3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4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5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6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7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8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59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0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1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2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3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4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5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6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7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8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69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0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1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2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3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4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5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6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7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8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79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0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1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2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3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4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5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6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7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8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89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0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1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2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3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4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5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6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7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8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899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0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1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2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3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4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5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6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7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8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09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0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1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2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3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4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5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6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7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8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19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0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1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2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3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4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5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6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7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8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29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0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1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2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3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4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5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6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7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8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39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0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1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2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3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4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5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6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7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8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49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0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1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2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3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4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5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6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7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8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59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0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1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2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3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4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5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6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7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8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69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0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1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2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3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4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5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6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7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8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79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0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1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2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3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4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5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6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7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8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89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0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1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2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3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4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5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6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7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8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3999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0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1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2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3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4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5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6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7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8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09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0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1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2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3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4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5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6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7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8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19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0" name="AutoShape 3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1" name="AutoShape 3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2" name="AutoShape 3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3" name="AutoShape 3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4" name="AutoShape 4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5" name="AutoShape 4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6" name="AutoShape 4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7" name="AutoShape 4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8" name="AutoShape 6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29" name="AutoShape 6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0" name="AutoShape 6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1" name="AutoShape 6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2" name="AutoShape 6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3" name="AutoShape 6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4" name="AutoShape 8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5" name="AutoShape 8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6" name="AutoShape 8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7" name="AutoShape 8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8" name="AutoShape 8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39" name="AutoShape 8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0" name="AutoShape 8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1" name="AutoShape 9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2" name="AutoShape 9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3" name="AutoShape 9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4" name="AutoShape 9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5" name="AutoShape 9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6" name="AutoShape 9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7" name="AutoShape 9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8" name="AutoShape 97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49" name="AutoShape 98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50" name="AutoShape 99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51" name="AutoShape 100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52" name="AutoShape 101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53" name="AutoShape 102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54" name="AutoShape 103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55" name="AutoShape 104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56" name="AutoShape 105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342900</xdr:colOff>
      <xdr:row>43</xdr:row>
      <xdr:rowOff>161925</xdr:rowOff>
    </xdr:to>
    <xdr:sp macro="" textlink="">
      <xdr:nvSpPr>
        <xdr:cNvPr id="4057" name="AutoShape 106" descr="@7K`1H%S@2{UQ])YRT09"/>
        <xdr:cNvSpPr>
          <a:spLocks noChangeAspect="1" noChangeArrowheads="1"/>
        </xdr:cNvSpPr>
      </xdr:nvSpPr>
      <xdr:spPr bwMode="auto">
        <a:xfrm>
          <a:off x="0" y="19173825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58" name="Rectangle 236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59" name="Rectangle 236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0" name="Rectangle 236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1" name="Rectangle 236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2" name="Rectangle 236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3" name="Rectangle 236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4" name="Rectangle 236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5" name="Rectangle 236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6" name="Rectangle 236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7" name="Rectangle 236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8" name="Rectangle 237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69" name="Rectangle 237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0" name="Rectangle 237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1" name="Rectangle 237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2" name="Rectangle 237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3" name="Rectangle 237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4" name="Rectangle 237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5" name="Rectangle 237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6" name="Rectangle 237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7" name="Rectangle 237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8" name="Rectangle 237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79" name="Rectangle 237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0" name="Rectangle 237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1" name="Rectangle 237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2" name="Rectangle 237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3" name="Rectangle 237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4" name="Rectangle 237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5" name="Rectangle 237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6" name="Rectangle 237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7" name="Rectangle 237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8" name="Rectangle 237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89" name="Rectangle 237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0" name="Rectangle 237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1" name="Rectangle 237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2" name="Rectangle 237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3" name="Rectangle 237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4" name="Rectangle 237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5" name="Rectangle 237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6" name="Rectangle 237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7" name="Rectangle 237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8" name="Rectangle 237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099" name="Rectangle 237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0" name="Rectangle 237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1" name="Rectangle 237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2" name="Rectangle 237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3" name="Rectangle 237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4" name="Rectangle 237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5" name="Rectangle 237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6" name="Rectangle 237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7" name="Rectangle 237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8" name="Rectangle 237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09" name="Rectangle 237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0" name="Rectangle 237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1" name="Rectangle 237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2" name="Rectangle 237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3" name="Rectangle 237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4" name="Rectangle 237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5" name="Rectangle 237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6" name="Rectangle 237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7" name="Rectangle 237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8" name="Rectangle 237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19" name="Rectangle 237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0" name="Rectangle 237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1" name="Rectangle 237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2" name="Rectangle 237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3" name="Rectangle 237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4" name="Rectangle 237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5" name="Rectangle 237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6" name="Rectangle 237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7" name="Rectangle 237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8" name="Rectangle 237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29" name="Rectangle 237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0" name="Rectangle 237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1" name="Rectangle 237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2" name="Rectangle 237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3" name="Rectangle 237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4" name="Rectangle 237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5" name="Rectangle 237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6" name="Rectangle 237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7" name="Rectangle 237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8" name="Rectangle 237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39" name="Rectangle 237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0" name="Rectangle 237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1" name="Rectangle 237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2" name="Rectangle 237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3" name="Rectangle 237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4" name="Rectangle 237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5" name="Rectangle 237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6" name="Rectangle 237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7" name="Rectangle 237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8" name="Rectangle 237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49" name="Rectangle 237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0" name="Rectangle 237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1" name="Rectangle 237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2" name="Rectangle 237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3" name="Rectangle 237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4" name="Rectangle 237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5" name="Rectangle 237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6" name="Rectangle 237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7" name="Rectangle 237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8" name="Rectangle 237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59" name="Rectangle 237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0" name="Rectangle 237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1" name="Rectangle 237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2" name="Rectangle 237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3" name="Rectangle 237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4" name="Rectangle 237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5" name="Rectangle 237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6" name="Rectangle 237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7" name="Rectangle 237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8" name="Rectangle 238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69" name="Rectangle 238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0" name="Rectangle 238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1" name="Rectangle 238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2" name="Rectangle 238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3" name="Rectangle 238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4" name="Rectangle 238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5" name="Rectangle 238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6" name="Rectangle 238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7" name="Rectangle 238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8" name="Rectangle 238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79" name="Rectangle 238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0" name="Rectangle 238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1" name="Rectangle 238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2" name="Rectangle 238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3" name="Rectangle 238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4" name="Rectangle 238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5" name="Rectangle 238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6" name="Rectangle 238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7" name="Rectangle 238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8" name="Rectangle 238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89" name="Rectangle 238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0" name="Rectangle 238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1" name="Rectangle 238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2" name="Rectangle 238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3" name="Rectangle 238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4" name="Rectangle 238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5" name="Rectangle 238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6" name="Rectangle 238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7" name="Rectangle 238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8" name="Rectangle 238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199" name="Rectangle 238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0" name="Rectangle 238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1" name="Rectangle 238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2" name="Rectangle 238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3" name="Rectangle 238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4" name="Rectangle 238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5" name="Rectangle 238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6" name="Rectangle 238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7" name="Rectangle 238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8" name="Rectangle 238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09" name="Rectangle 238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0" name="Rectangle 238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1" name="Rectangle 238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2" name="Rectangle 238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3" name="Rectangle 238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4" name="Rectangle 238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5" name="Rectangle 238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6" name="Rectangle 238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7" name="Rectangle 238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8" name="Rectangle 238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19" name="Rectangle 238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0" name="Rectangle 238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1" name="Rectangle 238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2" name="Rectangle 238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3" name="Rectangle 238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4" name="Rectangle 238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5" name="Rectangle 238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6" name="Rectangle 238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7" name="Rectangle 238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8" name="Rectangle 238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29" name="Rectangle 238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0" name="Rectangle 238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1" name="Rectangle 238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2" name="Rectangle 238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3" name="Rectangle 238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4" name="Rectangle 238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5" name="Rectangle 238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6" name="Rectangle 238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7" name="Rectangle 238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8" name="Rectangle 238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39" name="Rectangle 238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0" name="Rectangle 238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1" name="Rectangle 238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2" name="Rectangle 238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3" name="Rectangle 238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4" name="Rectangle 238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5" name="Rectangle 238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6" name="Rectangle 238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7" name="Rectangle 238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8" name="Rectangle 238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49" name="Rectangle 238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0" name="Rectangle 238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1" name="Rectangle 238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2" name="Rectangle 238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3" name="Rectangle 238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4" name="Rectangle 238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5" name="Rectangle 238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6" name="Rectangle 238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7" name="Rectangle 238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8" name="Rectangle 238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59" name="Rectangle 238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0" name="Rectangle 238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1" name="Rectangle 238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2" name="Rectangle 238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3" name="Rectangle 238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4" name="Rectangle 238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5" name="Rectangle 238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6" name="Rectangle 238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7" name="Rectangle 238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8" name="Rectangle 239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69" name="Rectangle 239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0" name="Rectangle 239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1" name="Rectangle 239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2" name="Rectangle 239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3" name="Rectangle 239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4" name="Rectangle 239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5" name="Rectangle 239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6" name="Rectangle 239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7" name="Rectangle 239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8" name="Rectangle 239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79" name="Rectangle 239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0" name="Rectangle 239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1" name="Rectangle 239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2" name="Rectangle 239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3" name="Rectangle 239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4" name="Rectangle 239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5" name="Rectangle 239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6" name="Rectangle 239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7" name="Rectangle 239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8" name="Rectangle 239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89" name="Rectangle 239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0" name="Rectangle 239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1" name="Rectangle 239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2" name="Rectangle 239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3" name="Rectangle 239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4" name="Rectangle 239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5" name="Rectangle 239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6" name="Rectangle 239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7" name="Rectangle 239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8" name="Rectangle 239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299" name="Rectangle 239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0" name="Rectangle 239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1" name="Rectangle 239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2" name="Rectangle 239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3" name="Rectangle 239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4" name="Rectangle 239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5" name="Rectangle 239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6" name="Rectangle 239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7" name="Rectangle 239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8" name="Rectangle 239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09" name="Rectangle 239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0" name="Rectangle 239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1" name="Rectangle 239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2" name="Rectangle 239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3" name="Rectangle 239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4" name="Rectangle 239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5" name="Rectangle 239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6" name="Rectangle 239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7" name="Rectangle 239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8" name="Rectangle 239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19" name="Rectangle 239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0" name="Rectangle 239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1" name="Rectangle 239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2" name="Rectangle 239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3" name="Rectangle 239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4" name="Rectangle 239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5" name="Rectangle 239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6" name="Rectangle 239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7" name="Rectangle 239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8" name="Rectangle 239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29" name="Rectangle 239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0" name="Rectangle 239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1" name="Rectangle 239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2" name="Rectangle 239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3" name="Rectangle 239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4" name="Rectangle 239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5" name="Rectangle 239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6" name="Rectangle 239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7" name="Rectangle 239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8" name="Rectangle 239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39" name="Rectangle 239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0" name="Rectangle 239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1" name="Rectangle 239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2" name="Rectangle 239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3" name="Rectangle 239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4" name="Rectangle 239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5" name="Rectangle 239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6" name="Rectangle 239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7" name="Rectangle 239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8" name="Rectangle 239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49" name="Rectangle 239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0" name="Rectangle 239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1" name="Rectangle 239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2" name="Rectangle 239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3" name="Rectangle 239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4" name="Rectangle 239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5" name="Rectangle 239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6" name="Rectangle 239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7" name="Rectangle 239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8" name="Rectangle 239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59" name="Rectangle 239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0" name="Rectangle 239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1" name="Rectangle 239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2" name="Rectangle 239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3" name="Rectangle 239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4" name="Rectangle 239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5" name="Rectangle 239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6" name="Rectangle 239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7" name="Rectangle 239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8" name="Rectangle 240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69" name="Rectangle 240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0" name="Rectangle 240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1" name="Rectangle 240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2" name="Rectangle 240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3" name="Rectangle 240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4" name="Rectangle 240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5" name="Rectangle 240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6" name="Rectangle 240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7" name="Rectangle 240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8" name="Rectangle 240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79" name="Rectangle 240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0" name="Rectangle 240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1" name="Rectangle 240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2" name="Rectangle 240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3" name="Rectangle 240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4" name="Rectangle 240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5" name="Rectangle 240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6" name="Rectangle 240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7" name="Rectangle 240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8" name="Rectangle 240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89" name="Rectangle 240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0" name="Rectangle 240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1" name="Rectangle 240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2" name="Rectangle 240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3" name="Rectangle 250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4" name="Rectangle 250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5" name="Rectangle 250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6" name="Rectangle 250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7" name="Rectangle 250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8" name="Rectangle 250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399" name="Rectangle 250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0" name="Rectangle 250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1" name="Rectangle 250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2" name="Rectangle 250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3" name="Rectangle 250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4" name="Rectangle 250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5" name="Rectangle 250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6" name="Rectangle 250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7" name="Rectangle 250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8" name="Rectangle 250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09" name="Rectangle 250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0" name="Rectangle 250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1" name="Rectangle 250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2" name="Rectangle 250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3" name="Rectangle 250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4" name="Rectangle 250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5" name="Rectangle 250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6" name="Rectangle 250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7" name="Rectangle 250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8" name="Rectangle 250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19" name="Rectangle 250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0" name="Rectangle 250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1" name="Rectangle 250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2" name="Rectangle 250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3" name="Rectangle 250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4" name="Rectangle 250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5" name="Rectangle 250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6" name="Rectangle 250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7" name="Rectangle 250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8" name="Rectangle 250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29" name="Rectangle 250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0" name="Rectangle 250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1" name="Rectangle 250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2" name="Rectangle 250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3" name="Rectangle 250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4" name="Rectangle 250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5" name="Rectangle 250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6" name="Rectangle 250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7" name="Rectangle 250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8" name="Rectangle 250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39" name="Rectangle 250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0" name="Rectangle 250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1" name="Rectangle 250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2" name="Rectangle 250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3" name="Rectangle 250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4" name="Rectangle 250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5" name="Rectangle 250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6" name="Rectangle 250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7" name="Rectangle 250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8" name="Rectangle 250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49" name="Rectangle 250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0" name="Rectangle 250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1" name="Rectangle 250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2" name="Rectangle 250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3" name="Rectangle 250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4" name="Rectangle 250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5" name="Rectangle 250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6" name="Rectangle 250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7" name="Rectangle 250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8" name="Rectangle 250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59" name="Rectangle 250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0" name="Rectangle 251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1" name="Rectangle 251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2" name="Rectangle 251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3" name="Rectangle 251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4" name="Rectangle 251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5" name="Rectangle 251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6" name="Rectangle 251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7" name="Rectangle 251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8" name="Rectangle 251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69" name="Rectangle 251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0" name="Rectangle 251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1" name="Rectangle 251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2" name="Rectangle 251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3" name="Rectangle 251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4" name="Rectangle 251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5" name="Rectangle 251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6" name="Rectangle 251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7" name="Rectangle 251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8" name="Rectangle 251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79" name="Rectangle 251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0" name="Rectangle 251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1" name="Rectangle 251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2" name="Rectangle 251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3" name="Rectangle 251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4" name="Rectangle 251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5" name="Rectangle 251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6" name="Rectangle 251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7" name="Rectangle 251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8" name="Rectangle 251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89" name="Rectangle 251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0" name="Rectangle 251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1" name="Rectangle 251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2" name="Rectangle 251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3" name="Rectangle 251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4" name="Rectangle 251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5" name="Rectangle 251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6" name="Rectangle 251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7" name="Rectangle 251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8" name="Rectangle 251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499" name="Rectangle 251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0" name="Rectangle 251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1" name="Rectangle 251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2" name="Rectangle 251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3" name="Rectangle 251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4" name="Rectangle 251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5" name="Rectangle 251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6" name="Rectangle 251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7" name="Rectangle 251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8" name="Rectangle 251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09" name="Rectangle 251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0" name="Rectangle 251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1" name="Rectangle 251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2" name="Rectangle 251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3" name="Rectangle 251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4" name="Rectangle 251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5" name="Rectangle 251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6" name="Rectangle 251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7" name="Rectangle 251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8" name="Rectangle 251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19" name="Rectangle 251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0" name="Rectangle 251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1" name="Rectangle 251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2" name="Rectangle 251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3" name="Rectangle 251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4" name="Rectangle 251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5" name="Rectangle 251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6" name="Rectangle 251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7" name="Rectangle 251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8" name="Rectangle 251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29" name="Rectangle 251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0" name="Rectangle 251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1" name="Rectangle 251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2" name="Rectangle 251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3" name="Rectangle 251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4" name="Rectangle 251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5" name="Rectangle 251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6" name="Rectangle 251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7" name="Rectangle 251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8" name="Rectangle 251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39" name="Rectangle 251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0" name="Rectangle 251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1" name="Rectangle 251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2" name="Rectangle 251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3" name="Rectangle 251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4" name="Rectangle 251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5" name="Rectangle 251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6" name="Rectangle 251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7" name="Rectangle 251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8" name="Rectangle 251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49" name="Rectangle 251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0" name="Rectangle 251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1" name="Rectangle 251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2" name="Rectangle 251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3" name="Rectangle 251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4" name="Rectangle 251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5" name="Rectangle 251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6" name="Rectangle 251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7" name="Rectangle 251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8" name="Rectangle 251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59" name="Rectangle 251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0" name="Rectangle 252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1" name="Rectangle 253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2" name="Rectangle 253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3" name="Rectangle 253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4" name="Rectangle 253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5" name="Rectangle 253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6" name="Rectangle 253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7" name="Rectangle 253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8" name="Rectangle 253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69" name="Rectangle 253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0" name="Rectangle 253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1" name="Rectangle 253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2" name="Rectangle 253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3" name="Rectangle 253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4" name="Rectangle 253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5" name="Rectangle 253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6" name="Rectangle 253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7" name="Rectangle 253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8" name="Rectangle 253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79" name="Rectangle 253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0" name="Rectangle 253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1" name="Rectangle 253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2" name="Rectangle 253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3" name="Rectangle 253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4" name="Rectangle 253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5" name="Rectangle 253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6" name="Rectangle 253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7" name="Rectangle 253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8" name="Rectangle 253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89" name="Rectangle 253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0" name="Rectangle 253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1" name="Rectangle 253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2" name="Rectangle 254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3" name="Rectangle 254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4" name="Rectangle 254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5" name="Rectangle 254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6" name="Rectangle 254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7" name="Rectangle 254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8" name="Rectangle 254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599" name="Rectangle 254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0" name="Rectangle 254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1" name="Rectangle 254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2" name="Rectangle 254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3" name="Rectangle 254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4" name="Rectangle 254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5" name="Rectangle 254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6" name="Rectangle 254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7" name="Rectangle 254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8" name="Rectangle 254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09" name="Rectangle 254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0" name="Rectangle 254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1" name="Rectangle 254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2" name="Rectangle 254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3" name="Rectangle 254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4" name="Rectangle 254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5" name="Rectangle 254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6" name="Rectangle 254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7" name="Rectangle 254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8" name="Rectangle 254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19" name="Rectangle 254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0" name="Rectangle 254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1" name="Rectangle 254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2" name="Rectangle 254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3" name="Rectangle 254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4" name="Rectangle 254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5" name="Rectangle 254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6" name="Rectangle 254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7" name="Rectangle 254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8" name="Rectangle 254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29" name="Rectangle 254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0" name="Rectangle 254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1" name="Rectangle 254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2" name="Rectangle 254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3" name="Rectangle 254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4" name="Rectangle 254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5" name="Rectangle 254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6" name="Rectangle 254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7" name="Rectangle 254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8" name="Rectangle 254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39" name="Rectangle 254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0" name="Rectangle 254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1" name="Rectangle 254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2" name="Rectangle 254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3" name="Rectangle 254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4" name="Rectangle 254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5" name="Rectangle 254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6" name="Rectangle 254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7" name="Rectangle 254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8" name="Rectangle 254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49" name="Rectangle 254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0" name="Rectangle 254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1" name="Rectangle 254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2" name="Rectangle 254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3" name="Rectangle 254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4" name="Rectangle 254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5" name="Rectangle 254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6" name="Rectangle 254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7" name="Rectangle 254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8" name="Rectangle 254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59" name="Rectangle 254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0" name="Rectangle 254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1" name="Rectangle 254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2" name="Rectangle 254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3" name="Rectangle 254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4" name="Rectangle 254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5" name="Rectangle 254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6" name="Rectangle 254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7" name="Rectangle 254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8" name="Rectangle 254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69" name="Rectangle 254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0" name="Rectangle 254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1" name="Rectangle 254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2" name="Rectangle 254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3" name="Rectangle 254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4" name="Rectangle 254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5" name="Rectangle 254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6" name="Rectangle 254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7" name="Rectangle 254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8" name="Rectangle 254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79" name="Rectangle 254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0" name="Rectangle 254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1" name="Rectangle 254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2" name="Rectangle 254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3" name="Rectangle 254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4" name="Rectangle 254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5" name="Rectangle 254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6" name="Rectangle 254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7" name="Rectangle 254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8" name="Rectangle 254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89" name="Rectangle 254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0" name="Rectangle 254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1" name="Rectangle 254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2" name="Rectangle 255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3" name="Rectangle 255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4" name="Rectangle 255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5" name="Rectangle 255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6" name="Rectangle 255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7" name="Rectangle 255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8" name="Rectangle 255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699" name="Rectangle 255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0" name="Rectangle 255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1" name="Rectangle 255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2" name="Rectangle 255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3" name="Rectangle 255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4" name="Rectangle 255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5" name="Rectangle 255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6" name="Rectangle 255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7" name="Rectangle 255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8" name="Rectangle 255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09" name="Rectangle 255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0" name="Rectangle 255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1" name="Rectangle 255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2" name="Rectangle 255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3" name="Rectangle 255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4" name="Rectangle 255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5" name="Rectangle 255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6" name="Rectangle 255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7" name="Rectangle 255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8" name="Rectangle 255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19" name="Rectangle 255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0" name="Rectangle 255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1" name="Rectangle 255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2" name="Rectangle 255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3" name="Rectangle 255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4" name="Rectangle 255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5" name="Rectangle 255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6" name="Rectangle 255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7" name="Rectangle 255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8" name="Rectangle 255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29" name="Rectangle 255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0" name="Rectangle 255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1" name="Rectangle 255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2" name="Rectangle 255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3" name="Rectangle 255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4" name="Rectangle 255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5" name="Rectangle 255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6" name="Rectangle 255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7" name="Rectangle 255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8" name="Rectangle 255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39" name="Rectangle 255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0" name="Rectangle 255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1" name="Rectangle 255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2" name="Rectangle 255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3" name="Rectangle 255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4" name="Rectangle 255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5" name="Rectangle 255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6" name="Rectangle 255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7" name="Rectangle 255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8" name="Rectangle 255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49" name="Rectangle 255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0" name="Rectangle 255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1" name="Rectangle 255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2" name="Rectangle 255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3" name="Rectangle 255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4" name="Rectangle 255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5" name="Rectangle 255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6" name="Rectangle 255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7" name="Rectangle 255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8" name="Rectangle 255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59" name="Rectangle 255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0" name="Rectangle 255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1" name="Rectangle 255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2" name="Rectangle 255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3" name="Rectangle 255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4" name="Rectangle 255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5" name="Rectangle 255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6" name="Rectangle 255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7" name="Rectangle 255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8" name="Rectangle 255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69" name="Rectangle 255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0" name="Rectangle 255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1" name="Rectangle 255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2" name="Rectangle 255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3" name="Rectangle 255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4" name="Rectangle 255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5" name="Rectangle 255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6" name="Rectangle 255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7" name="Rectangle 255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8" name="Rectangle 255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79" name="Rectangle 255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0" name="Rectangle 255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1" name="Rectangle 255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2" name="Rectangle 255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3" name="Rectangle 255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4" name="Rectangle 255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5" name="Rectangle 255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6" name="Rectangle 255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7" name="Rectangle 255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8" name="Rectangle 255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89" name="Rectangle 255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0" name="Rectangle 255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1" name="Rectangle 255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2" name="Rectangle 256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3" name="Rectangle 256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4" name="Rectangle 256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5" name="Rectangle 256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6" name="Rectangle 256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7" name="Rectangle 256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8" name="Rectangle 256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799" name="Rectangle 256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0" name="Rectangle 256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1" name="Rectangle 256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2" name="Rectangle 256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3" name="Rectangle 256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4" name="Rectangle 256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5" name="Rectangle 256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6" name="Rectangle 256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7" name="Rectangle 256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8" name="Rectangle 256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09" name="Rectangle 256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0" name="Rectangle 256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1" name="Rectangle 256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2" name="Rectangle 256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3" name="Rectangle 256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4" name="Rectangle 256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5" name="Rectangle 256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6" name="Rectangle 256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7" name="Rectangle 256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8" name="Rectangle 256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19" name="Rectangle 256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0" name="Rectangle 256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1" name="Rectangle 256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2" name="Rectangle 256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3" name="Rectangle 256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4" name="Rectangle 256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5" name="Rectangle 256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6" name="Rectangle 256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7" name="Rectangle 256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8" name="Rectangle 256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29" name="Rectangle 256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0" name="Rectangle 256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1" name="Rectangle 256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2" name="Rectangle 256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3" name="Rectangle 256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4" name="Rectangle 256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5" name="Rectangle 256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6" name="Rectangle 256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7" name="Rectangle 256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8" name="Rectangle 256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39" name="Rectangle 256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0" name="Rectangle 256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1" name="Rectangle 256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2" name="Rectangle 256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3" name="Rectangle 256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4" name="Rectangle 256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5" name="Rectangle 256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6" name="Rectangle 256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7" name="Rectangle 256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8" name="Rectangle 256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49" name="Rectangle 256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0" name="Rectangle 256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1" name="Rectangle 256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2" name="Rectangle 256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3" name="Rectangle 256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4" name="Rectangle 256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5" name="Rectangle 256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6" name="Rectangle 256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7" name="Rectangle 256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8" name="Rectangle 256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59" name="Rectangle 256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0" name="Rectangle 256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1" name="Rectangle 256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2" name="Rectangle 256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3" name="Rectangle 256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4" name="Rectangle 256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5" name="Rectangle 256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6" name="Rectangle 256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7" name="Rectangle 256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8" name="Rectangle 256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69" name="Rectangle 256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0" name="Rectangle 256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1" name="Rectangle 256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2" name="Rectangle 256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3" name="Rectangle 256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4" name="Rectangle 256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5" name="Rectangle 256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6" name="Rectangle 256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7" name="Rectangle 256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8" name="Rectangle 256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79" name="Rectangle 256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0" name="Rectangle 256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1" name="Rectangle 256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2" name="Rectangle 256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3" name="Rectangle 256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4" name="Rectangle 256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5" name="Rectangle 256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6" name="Rectangle 256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7" name="Rectangle 256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8" name="Rectangle 256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89" name="Rectangle 256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0" name="Rectangle 256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1" name="Rectangle 256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2" name="Rectangle 257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3" name="Rectangle 257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4" name="Rectangle 257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5" name="Rectangle 257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6" name="Rectangle 257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7" name="Rectangle 257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8" name="Rectangle 257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899" name="Rectangle 257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0" name="Rectangle 257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1" name="Rectangle 257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2" name="Rectangle 257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3" name="Rectangle 257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4" name="Rectangle 257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5" name="Rectangle 257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6" name="Rectangle 257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7" name="Rectangle 257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8" name="Rectangle 257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09" name="Rectangle 257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0" name="Rectangle 257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1" name="Rectangle 257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2" name="Rectangle 257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3" name="Rectangle 257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4" name="Rectangle 257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5" name="Rectangle 257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6" name="Rectangle 257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7" name="Rectangle 257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8" name="Rectangle 257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19" name="Rectangle 257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0" name="Rectangle 257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1" name="Rectangle 257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2" name="Rectangle 257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3" name="Rectangle 257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4" name="Rectangle 257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5" name="Rectangle 257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6" name="Rectangle 257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7" name="Rectangle 257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8" name="Rectangle 257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29" name="Rectangle 257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0" name="Rectangle 257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1" name="Rectangle 257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2" name="Rectangle 257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3" name="Rectangle 257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4" name="Rectangle 257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5" name="Rectangle 257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6" name="Rectangle 257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7" name="Rectangle 257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8" name="Rectangle 257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39" name="Rectangle 257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0" name="Rectangle 257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1" name="Rectangle 257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2" name="Rectangle 257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3" name="Rectangle 257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4" name="Rectangle 257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5" name="Rectangle 257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6" name="Rectangle 257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7" name="Rectangle 257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8" name="Rectangle 257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49" name="Rectangle 257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0" name="Rectangle 257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1" name="Rectangle 257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2" name="Rectangle 257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3" name="Rectangle 257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4" name="Rectangle 257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5" name="Rectangle 257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6" name="Rectangle 257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7" name="Rectangle 257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8" name="Rectangle 257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59" name="Rectangle 257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0" name="Rectangle 257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1" name="Rectangle 257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2" name="Rectangle 257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3" name="Rectangle 257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4" name="Rectangle 257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5" name="Rectangle 257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6" name="Rectangle 257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7" name="Rectangle 257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8" name="Rectangle 257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69" name="Rectangle 257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0" name="Rectangle 257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1" name="Rectangle 257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2" name="Rectangle 257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3" name="Rectangle 257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4" name="Rectangle 257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5" name="Rectangle 257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6" name="Rectangle 257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7" name="Rectangle 257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8" name="Rectangle 257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79" name="Rectangle 257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0" name="Rectangle 257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1" name="Rectangle 257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2" name="Rectangle 257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3" name="Rectangle 257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4" name="Rectangle 257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5" name="Rectangle 257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6" name="Rectangle 257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7" name="Rectangle 257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8" name="Rectangle 257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89" name="Rectangle 257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0" name="Rectangle 257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1" name="Rectangle 257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2" name="Rectangle 258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3" name="Rectangle 258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4" name="Rectangle 258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5" name="Rectangle 258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6" name="Rectangle 258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7" name="Rectangle 258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8" name="Rectangle 258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4999" name="Rectangle 258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0" name="Rectangle 258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1" name="Rectangle 258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2" name="Rectangle 258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3" name="Rectangle 258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4" name="Rectangle 258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5" name="Rectangle 258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6" name="Rectangle 258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7" name="Rectangle 258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8" name="Rectangle 258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09" name="Rectangle 258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0" name="Rectangle 258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1" name="Rectangle 258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2" name="Rectangle 258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3" name="Rectangle 258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4" name="Rectangle 258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5" name="Rectangle 258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6" name="Rectangle 258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7" name="Rectangle 258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8" name="Rectangle 258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19" name="Rectangle 258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0" name="Rectangle 258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1" name="Rectangle 258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2" name="Rectangle 258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3" name="Rectangle 258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4" name="Rectangle 258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5" name="Rectangle 258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6" name="Rectangle 258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7" name="Rectangle 258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8" name="Rectangle 258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29" name="Rectangle 258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0" name="Rectangle 258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1" name="Rectangle 258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2" name="Rectangle 258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3" name="Rectangle 258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4" name="Rectangle 258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5" name="Rectangle 258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6" name="Rectangle 258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7" name="Rectangle 258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8" name="Rectangle 258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39" name="Rectangle 258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0" name="Rectangle 258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1" name="Rectangle 258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2" name="Rectangle 258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3" name="Rectangle 258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4" name="Rectangle 258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5" name="Rectangle 258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6" name="Rectangle 258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7" name="Rectangle 258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8" name="Rectangle 258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49" name="Rectangle 258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0" name="Rectangle 258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1" name="Rectangle 258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2" name="Rectangle 258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3" name="Rectangle 258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4" name="Rectangle 258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5" name="Rectangle 258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6" name="Rectangle 258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7" name="Rectangle 258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8" name="Rectangle 258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59" name="Rectangle 258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0" name="Rectangle 258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1" name="Rectangle 258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2" name="Rectangle 258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3" name="Rectangle 258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4" name="Rectangle 258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5" name="Rectangle 258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6" name="Rectangle 258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7" name="Rectangle 258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8" name="Rectangle 258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69" name="Rectangle 258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0" name="Rectangle 258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1" name="Rectangle 258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2" name="Rectangle 258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3" name="Rectangle 258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4" name="Rectangle 258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5" name="Rectangle 258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6" name="Rectangle 258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7" name="Rectangle 258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8" name="Rectangle 258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79" name="Rectangle 258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0" name="Rectangle 258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1" name="Rectangle 258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2" name="Rectangle 258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3" name="Rectangle 258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4" name="Rectangle 258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5" name="Rectangle 258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6" name="Rectangle 258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7" name="Rectangle 258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8" name="Rectangle 258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89" name="Rectangle 258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0" name="Rectangle 258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1" name="Rectangle 258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2" name="Rectangle 259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3" name="Rectangle 259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4" name="Rectangle 259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5" name="Rectangle 259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6" name="Rectangle 259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7" name="Rectangle 259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8" name="Rectangle 259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099" name="Rectangle 259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0" name="Rectangle 259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1" name="Rectangle 259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2" name="Rectangle 259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3" name="Rectangle 259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4" name="Rectangle 259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5" name="Rectangle 259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6" name="Rectangle 259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7" name="Rectangle 259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8" name="Rectangle 259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09" name="Rectangle 259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0" name="Rectangle 259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1" name="Rectangle 259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2" name="Rectangle 259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3" name="Rectangle 259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4" name="Rectangle 259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5" name="Rectangle 259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6" name="Rectangle 259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7" name="Rectangle 259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8" name="Rectangle 259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19" name="Rectangle 259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0" name="Rectangle 259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1" name="Rectangle 259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2" name="Rectangle 259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3" name="Rectangle 259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4" name="Rectangle 259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5" name="Rectangle 259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6" name="Rectangle 259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7" name="Rectangle 259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8" name="Rectangle 259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29" name="Rectangle 259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0" name="Rectangle 259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1" name="Rectangle 259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2" name="Rectangle 259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3" name="Rectangle 259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4" name="Rectangle 259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5" name="Rectangle 259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6" name="Rectangle 259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7" name="Rectangle 259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8" name="Rectangle 259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39" name="Rectangle 259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0" name="Rectangle 259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1" name="Rectangle 259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2" name="Rectangle 259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3" name="Rectangle 259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4" name="Rectangle 259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5" name="Rectangle 259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6" name="Rectangle 259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7" name="Rectangle 259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8" name="Rectangle 259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49" name="Rectangle 259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0" name="Rectangle 259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1" name="Rectangle 259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2" name="Rectangle 259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3" name="Rectangle 259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4" name="Rectangle 259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5" name="Rectangle 259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6" name="Rectangle 259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7" name="Rectangle 259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8" name="Rectangle 259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59" name="Rectangle 259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0" name="Rectangle 259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1" name="Rectangle 259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2" name="Rectangle 259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3" name="Rectangle 259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4" name="Rectangle 259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5" name="Rectangle 259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6" name="Rectangle 259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7" name="Rectangle 259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8" name="Rectangle 259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69" name="Rectangle 259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0" name="Rectangle 259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1" name="Rectangle 259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2" name="Rectangle 259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3" name="Rectangle 259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4" name="Rectangle 259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5" name="Rectangle 259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6" name="Rectangle 259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7" name="Rectangle 259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8" name="Rectangle 259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79" name="Rectangle 259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0" name="Rectangle 259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1" name="Rectangle 259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2" name="Rectangle 259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3" name="Rectangle 259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4" name="Rectangle 259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5" name="Rectangle 259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6" name="Rectangle 259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7" name="Rectangle 259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8" name="Rectangle 259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89" name="Rectangle 259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0" name="Rectangle 259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1" name="Rectangle 259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2" name="Rectangle 260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3" name="Rectangle 260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4" name="Rectangle 260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5" name="Rectangle 260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6" name="Rectangle 260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7" name="Rectangle 260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8" name="Rectangle 260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199" name="Rectangle 260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0" name="Rectangle 260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1" name="Rectangle 260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2" name="Rectangle 260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3" name="Rectangle 260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4" name="Rectangle 260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5" name="Rectangle 260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6" name="Rectangle 260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7" name="Rectangle 260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8" name="Rectangle 260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09" name="Rectangle 260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0" name="Rectangle 260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1" name="Rectangle 260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2" name="Rectangle 260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3" name="Rectangle 260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4" name="Rectangle 260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5" name="Rectangle 260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6" name="Rectangle 260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7" name="Rectangle 260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8" name="Rectangle 260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19" name="Rectangle 260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0" name="Rectangle 260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1" name="Rectangle 260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2" name="Rectangle 260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3" name="Rectangle 260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4" name="Rectangle 260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5" name="Rectangle 260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6" name="Rectangle 260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7" name="Rectangle 260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8" name="Rectangle 260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29" name="Rectangle 260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0" name="Rectangle 260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1" name="Rectangle 260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2" name="Rectangle 260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3" name="Rectangle 260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4" name="Rectangle 260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5" name="Rectangle 260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6" name="Rectangle 260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7" name="Rectangle 260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8" name="Rectangle 260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39" name="Rectangle 260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0" name="Rectangle 260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1" name="Rectangle 260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2" name="Rectangle 260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3" name="Rectangle 260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4" name="Rectangle 260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5" name="Rectangle 260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6" name="Rectangle 260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7" name="Rectangle 260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8" name="Rectangle 260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49" name="Rectangle 260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0" name="Rectangle 260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1" name="Rectangle 260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2" name="Rectangle 260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3" name="Rectangle 260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4" name="Rectangle 260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5" name="Rectangle 260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6" name="Rectangle 260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7" name="Rectangle 260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8" name="Rectangle 260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59" name="Rectangle 260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0" name="Rectangle 260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1" name="Rectangle 260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2" name="Rectangle 260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3" name="Rectangle 260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4" name="Rectangle 260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5" name="Rectangle 260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6" name="Rectangle 260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7" name="Rectangle 260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8" name="Rectangle 260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69" name="Rectangle 260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0" name="Rectangle 260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1" name="Rectangle 260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2" name="Rectangle 260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3" name="Rectangle 260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4" name="Rectangle 260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5" name="Rectangle 260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6" name="Rectangle 260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7" name="Rectangle 260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8" name="Rectangle 260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79" name="Rectangle 260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0" name="Rectangle 260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1" name="Rectangle 260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2" name="Rectangle 260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3" name="Rectangle 260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4" name="Rectangle 260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5" name="Rectangle 260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6" name="Rectangle 260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7" name="Rectangle 260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8" name="Rectangle 260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89" name="Rectangle 260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0" name="Rectangle 260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1" name="Rectangle 260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2" name="Rectangle 261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3" name="Rectangle 261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4" name="Rectangle 261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5" name="Rectangle 261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6" name="Rectangle 261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7" name="Rectangle 261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8" name="Rectangle 261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299" name="Rectangle 261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0" name="Rectangle 261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1" name="Rectangle 2610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2" name="Rectangle 2611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3" name="Rectangle 2611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4" name="Rectangle 2611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5" name="Rectangle 2611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6" name="Rectangle 2611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7" name="Rectangle 2611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8" name="Rectangle 2611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09" name="Rectangle 2611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0" name="Rectangle 2611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1" name="Rectangle 2611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2" name="Rectangle 2612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3" name="Rectangle 2612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4" name="Rectangle 2612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5" name="Rectangle 2612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6" name="Rectangle 2612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7" name="Rectangle 2612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8" name="Rectangle 2612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19" name="Rectangle 2612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0" name="Rectangle 2612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1" name="Rectangle 2612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2" name="Rectangle 2613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3" name="Rectangle 2613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4" name="Rectangle 2613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5" name="Rectangle 2613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6" name="Rectangle 2613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7" name="Rectangle 2613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8" name="Rectangle 2613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29" name="Rectangle 2613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0" name="Rectangle 2613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1" name="Rectangle 2613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2" name="Rectangle 2614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3" name="Rectangle 2614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4" name="Rectangle 2614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5" name="Rectangle 2614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6" name="Rectangle 2614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7" name="Rectangle 2614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8" name="Rectangle 2614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39" name="Rectangle 2614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0" name="Rectangle 2614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1" name="Rectangle 2614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2" name="Rectangle 2615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3" name="Rectangle 2615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4" name="Rectangle 2615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5" name="Rectangle 2615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6" name="Rectangle 2615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7" name="Rectangle 2615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8" name="Rectangle 2615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49" name="Rectangle 2615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0" name="Rectangle 2615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1" name="Rectangle 2615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2" name="Rectangle 2616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3" name="Rectangle 2616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4" name="Rectangle 2616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5" name="Rectangle 2616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6" name="Rectangle 2616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7" name="Rectangle 2616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8" name="Rectangle 2616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59" name="Rectangle 2616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0" name="Rectangle 2616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1" name="Rectangle 2616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2" name="Rectangle 2617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3" name="Rectangle 2617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4" name="Rectangle 2617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5" name="Rectangle 2617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6" name="Rectangle 2617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7" name="Rectangle 2617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8" name="Rectangle 2617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69" name="Rectangle 2617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0" name="Rectangle 2617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1" name="Rectangle 2617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2" name="Rectangle 2618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3" name="Rectangle 2618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4" name="Rectangle 2618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5" name="Rectangle 2618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6" name="Rectangle 2618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7" name="Rectangle 2618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8" name="Rectangle 2618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79" name="Rectangle 2618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0" name="Rectangle 2618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1" name="Rectangle 2618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2" name="Rectangle 2619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3" name="Rectangle 2619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4" name="Rectangle 2619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5" name="Rectangle 2619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6" name="Rectangle 2619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7" name="Rectangle 2619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8" name="Rectangle 2619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89" name="Rectangle 2619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0" name="Rectangle 2619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1" name="Rectangle 26199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2" name="Rectangle 26200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3" name="Rectangle 26201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4" name="Rectangle 26202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5" name="Rectangle 26203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6" name="Rectangle 26204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7" name="Rectangle 26205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8" name="Rectangle 26206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399" name="Rectangle 26207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771525</xdr:colOff>
      <xdr:row>43</xdr:row>
      <xdr:rowOff>247650</xdr:rowOff>
    </xdr:to>
    <xdr:sp macro="" textlink="">
      <xdr:nvSpPr>
        <xdr:cNvPr id="5400" name="Rectangle 26208" descr="@7K`1H%S@2{UQ])YRT09"/>
        <xdr:cNvSpPr>
          <a:spLocks noChangeAspect="1" noChangeArrowheads="1"/>
        </xdr:cNvSpPr>
      </xdr:nvSpPr>
      <xdr:spPr bwMode="auto">
        <a:xfrm>
          <a:off x="0" y="19173825"/>
          <a:ext cx="771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1095375</xdr:colOff>
      <xdr:row>0</xdr:row>
      <xdr:rowOff>47625</xdr:rowOff>
    </xdr:from>
    <xdr:to>
      <xdr:col>7</xdr:col>
      <xdr:colOff>1095375</xdr:colOff>
      <xdr:row>0</xdr:row>
      <xdr:rowOff>1209675</xdr:rowOff>
    </xdr:to>
    <xdr:pic>
      <xdr:nvPicPr>
        <xdr:cNvPr id="5401" name="Picture 2" descr="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79725" y="47625"/>
          <a:ext cx="17621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1833564</xdr:colOff>
      <xdr:row>0</xdr:row>
      <xdr:rowOff>206375</xdr:rowOff>
    </xdr:from>
    <xdr:to>
      <xdr:col>7</xdr:col>
      <xdr:colOff>3627438</xdr:colOff>
      <xdr:row>1</xdr:row>
      <xdr:rowOff>127000</xdr:rowOff>
    </xdr:to>
    <xdr:pic>
      <xdr:nvPicPr>
        <xdr:cNvPr id="1802" name="Picture 2" descr="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75064" y="206375"/>
          <a:ext cx="1793874" cy="139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1484934</xdr:colOff>
      <xdr:row>0</xdr:row>
      <xdr:rowOff>63500</xdr:rowOff>
    </xdr:from>
    <xdr:to>
      <xdr:col>15</xdr:col>
      <xdr:colOff>0</xdr:colOff>
      <xdr:row>2</xdr:row>
      <xdr:rowOff>31750</xdr:rowOff>
    </xdr:to>
    <xdr:pic>
      <xdr:nvPicPr>
        <xdr:cNvPr id="3" name="Picture 2" descr="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82934" y="63500"/>
          <a:ext cx="1451941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25" zoomScale="40" zoomScaleNormal="100" zoomScaleSheetLayoutView="40" workbookViewId="0">
      <selection activeCell="B31" sqref="B31"/>
    </sheetView>
  </sheetViews>
  <sheetFormatPr defaultColWidth="11.5703125" defaultRowHeight="23.25"/>
  <cols>
    <col min="1" max="1" width="73.140625" style="146" customWidth="1"/>
    <col min="2" max="2" width="153" style="150" customWidth="1"/>
    <col min="3" max="3" width="32.7109375" style="151" bestFit="1" customWidth="1"/>
    <col min="4" max="4" width="36.140625" style="152" bestFit="1" customWidth="1"/>
    <col min="5" max="5" width="26" style="152" customWidth="1"/>
    <col min="6" max="6" width="38.140625" style="146" customWidth="1"/>
    <col min="7" max="7" width="49.28515625" style="146" customWidth="1"/>
    <col min="8" max="8" width="56.28515625" style="146" bestFit="1" customWidth="1"/>
    <col min="9" max="16384" width="11.5703125" style="146"/>
  </cols>
  <sheetData>
    <row r="1" spans="1:10" ht="116.25" customHeight="1">
      <c r="A1" s="54"/>
      <c r="B1" s="54"/>
      <c r="C1" s="54"/>
      <c r="D1" s="54"/>
      <c r="E1" s="54"/>
      <c r="F1" s="54"/>
      <c r="G1" s="55"/>
      <c r="H1" s="54"/>
      <c r="I1" s="54"/>
      <c r="J1" s="54"/>
    </row>
    <row r="2" spans="1:10" s="71" customFormat="1" ht="157.5">
      <c r="A2" s="56" t="s">
        <v>50</v>
      </c>
      <c r="B2" s="57"/>
      <c r="C2" s="57"/>
      <c r="D2" s="57"/>
      <c r="E2" s="57"/>
      <c r="F2" s="57"/>
      <c r="G2" s="58"/>
      <c r="H2" s="58" t="s">
        <v>51</v>
      </c>
      <c r="I2" s="57"/>
      <c r="J2" s="57"/>
    </row>
    <row r="3" spans="1:10" s="71" customFormat="1" ht="30" customHeight="1">
      <c r="A3" s="59"/>
      <c r="B3" s="59"/>
      <c r="C3" s="59"/>
      <c r="D3" s="59"/>
      <c r="E3" s="59"/>
      <c r="F3" s="59"/>
      <c r="G3" s="59"/>
      <c r="H3" s="59"/>
      <c r="I3" s="147"/>
      <c r="J3" s="147"/>
    </row>
    <row r="4" spans="1:10" ht="30" customHeight="1">
      <c r="A4" s="60"/>
      <c r="B4" s="60"/>
      <c r="C4" s="61" t="s">
        <v>52</v>
      </c>
      <c r="D4" s="60"/>
      <c r="E4" s="60"/>
      <c r="F4" s="60"/>
      <c r="G4" s="60"/>
      <c r="H4" s="60"/>
    </row>
    <row r="5" spans="1:10" ht="3" customHeight="1">
      <c r="A5" s="62"/>
      <c r="B5" s="63"/>
      <c r="C5" s="64"/>
      <c r="D5" s="65"/>
      <c r="E5" s="65"/>
      <c r="F5" s="62"/>
      <c r="G5" s="62"/>
      <c r="H5" s="66"/>
    </row>
    <row r="6" spans="1:10" s="71" customFormat="1" ht="10.5" hidden="1" customHeight="1">
      <c r="A6" s="67"/>
      <c r="B6" s="68"/>
      <c r="C6" s="69"/>
      <c r="D6" s="70"/>
      <c r="E6" s="70"/>
      <c r="G6" s="72"/>
      <c r="H6" s="72"/>
      <c r="I6" s="93"/>
    </row>
    <row r="7" spans="1:10" s="101" customFormat="1" ht="42.75" customHeight="1">
      <c r="A7" s="73" t="s">
        <v>53</v>
      </c>
      <c r="B7" s="74"/>
      <c r="C7" s="75"/>
      <c r="D7" s="76"/>
      <c r="E7" s="77" t="s">
        <v>54</v>
      </c>
      <c r="F7" s="78"/>
      <c r="G7" s="79" t="s">
        <v>55</v>
      </c>
      <c r="H7" s="80"/>
    </row>
    <row r="8" spans="1:10" s="101" customFormat="1" ht="42.75" customHeight="1">
      <c r="A8" s="73"/>
      <c r="B8" s="81"/>
      <c r="C8" s="82"/>
      <c r="D8" s="83"/>
      <c r="E8" s="84" t="s">
        <v>56</v>
      </c>
      <c r="F8" s="78"/>
      <c r="G8" s="85" t="s">
        <v>145</v>
      </c>
      <c r="H8" s="86"/>
    </row>
    <row r="9" spans="1:10" s="101" customFormat="1" ht="25.5">
      <c r="A9" s="87" t="s">
        <v>57</v>
      </c>
      <c r="B9" s="88"/>
      <c r="C9" s="89"/>
      <c r="D9" s="90"/>
      <c r="E9" s="91" t="s">
        <v>58</v>
      </c>
      <c r="F9" s="78"/>
      <c r="G9" s="92"/>
      <c r="H9" s="93"/>
    </row>
    <row r="10" spans="1:10" s="101" customFormat="1" ht="25.5">
      <c r="A10" s="94" t="str">
        <f>UPPER("Av. Camino al ITESO 8350")</f>
        <v>AV. CAMINO AL ITESO 8350</v>
      </c>
      <c r="B10" s="88"/>
      <c r="C10" s="89"/>
      <c r="D10" s="90"/>
      <c r="E10" s="91" t="s">
        <v>59</v>
      </c>
      <c r="F10" s="78"/>
      <c r="G10" s="95" t="s">
        <v>93</v>
      </c>
      <c r="H10" s="96"/>
    </row>
    <row r="11" spans="1:10" s="101" customFormat="1" ht="25.5">
      <c r="A11" s="94" t="str">
        <f>UPPER("Colonia El Mante")</f>
        <v>COLONIA EL MANTE</v>
      </c>
      <c r="B11" s="88"/>
      <c r="C11" s="89"/>
      <c r="D11" s="90"/>
      <c r="E11" s="78"/>
      <c r="F11" s="78"/>
      <c r="G11" s="78"/>
      <c r="H11" s="97"/>
    </row>
    <row r="12" spans="1:10" s="101" customFormat="1" ht="25.5">
      <c r="A12" s="94" t="str">
        <f>UPPER("Tlaquepaque, Jalisco")</f>
        <v>TLAQUEPAQUE, JALISCO</v>
      </c>
      <c r="B12" s="88"/>
      <c r="C12" s="89"/>
      <c r="D12" s="90"/>
      <c r="E12" s="91" t="s">
        <v>60</v>
      </c>
      <c r="F12" s="78"/>
      <c r="G12" s="98" t="s">
        <v>61</v>
      </c>
      <c r="H12" s="99"/>
    </row>
    <row r="13" spans="1:10" s="101" customFormat="1" ht="25.5">
      <c r="A13" s="94" t="str">
        <f>UPPER("C.P. 45609, Mexico")</f>
        <v>C.P. 45609, MEXICO</v>
      </c>
      <c r="B13" s="88"/>
      <c r="C13" s="89"/>
      <c r="D13" s="90"/>
      <c r="E13" s="91"/>
      <c r="F13" s="78"/>
      <c r="G13" s="98"/>
      <c r="H13" s="99"/>
    </row>
    <row r="14" spans="1:10" s="101" customFormat="1" ht="25.5">
      <c r="A14" s="94" t="str">
        <f>UPPER("R.F.C. CME 961203 360")</f>
        <v>R.F.C. CME 961203 360</v>
      </c>
      <c r="B14" s="88"/>
      <c r="C14" s="89"/>
      <c r="D14" s="90"/>
      <c r="E14" s="91" t="s">
        <v>62</v>
      </c>
      <c r="F14" s="78"/>
      <c r="G14" s="98" t="s">
        <v>61</v>
      </c>
      <c r="H14" s="100" t="s">
        <v>63</v>
      </c>
    </row>
    <row r="15" spans="1:10" s="101" customFormat="1" ht="25.5">
      <c r="A15" s="94" t="str">
        <f>UPPER("TEL: 52 33 31340000")</f>
        <v>TEL: 52 33 31340000</v>
      </c>
      <c r="B15" s="88"/>
      <c r="C15" s="89"/>
      <c r="D15" s="90"/>
      <c r="E15" s="78"/>
      <c r="F15" s="78"/>
      <c r="G15" s="78"/>
    </row>
    <row r="16" spans="1:10" s="101" customFormat="1" ht="25.5">
      <c r="A16" s="94" t="s">
        <v>64</v>
      </c>
      <c r="B16" s="81"/>
      <c r="C16" s="82"/>
      <c r="D16" s="83"/>
      <c r="E16" s="91" t="s">
        <v>65</v>
      </c>
      <c r="F16" s="78"/>
      <c r="G16" s="102" t="s">
        <v>66</v>
      </c>
      <c r="H16" s="103"/>
    </row>
    <row r="17" spans="1:8" s="71" customFormat="1" ht="42.75" customHeight="1">
      <c r="A17" s="104" t="s">
        <v>67</v>
      </c>
      <c r="B17" s="105"/>
      <c r="C17" s="106"/>
      <c r="D17" s="107"/>
      <c r="E17" s="108"/>
      <c r="F17" s="109"/>
      <c r="G17" s="110" t="s">
        <v>68</v>
      </c>
      <c r="H17" s="111" t="s">
        <v>69</v>
      </c>
    </row>
    <row r="18" spans="1:8" s="109" customFormat="1" ht="50.1" customHeight="1">
      <c r="A18" s="112"/>
      <c r="B18" s="113"/>
      <c r="C18" s="114"/>
      <c r="D18" s="115"/>
      <c r="E18" s="115"/>
      <c r="F18" s="116"/>
      <c r="G18" s="110"/>
      <c r="H18" s="117"/>
    </row>
    <row r="19" spans="1:8" s="148" customFormat="1" ht="45" customHeight="1">
      <c r="A19" s="118" t="s">
        <v>70</v>
      </c>
      <c r="B19" s="119" t="s">
        <v>71</v>
      </c>
      <c r="C19" s="120" t="s">
        <v>72</v>
      </c>
      <c r="D19" s="118" t="s">
        <v>73</v>
      </c>
      <c r="E19" s="118" t="s">
        <v>74</v>
      </c>
      <c r="F19" s="121" t="s">
        <v>75</v>
      </c>
      <c r="G19" s="118" t="s">
        <v>17</v>
      </c>
      <c r="H19" s="122" t="s">
        <v>76</v>
      </c>
    </row>
    <row r="20" spans="1:8" s="153" customFormat="1" ht="151.5" customHeight="1">
      <c r="A20" s="165" t="s">
        <v>94</v>
      </c>
      <c r="B20" s="299" t="s">
        <v>151</v>
      </c>
      <c r="C20" s="154">
        <v>0.28125</v>
      </c>
      <c r="D20" s="155" t="s">
        <v>0</v>
      </c>
      <c r="E20" s="156" t="s">
        <v>16</v>
      </c>
      <c r="F20" s="165">
        <v>3072</v>
      </c>
      <c r="G20" s="294">
        <v>6.36</v>
      </c>
      <c r="H20" s="157">
        <f>SUM(F20*G20)</f>
        <v>19537.920000000002</v>
      </c>
    </row>
    <row r="21" spans="1:8" s="153" customFormat="1" ht="145.5" customHeight="1">
      <c r="A21" s="165" t="s">
        <v>95</v>
      </c>
      <c r="B21" s="299" t="s">
        <v>151</v>
      </c>
      <c r="C21" s="154">
        <v>0.28125</v>
      </c>
      <c r="D21" s="155" t="s">
        <v>0</v>
      </c>
      <c r="E21" s="156" t="s">
        <v>16</v>
      </c>
      <c r="F21" s="165">
        <v>3072</v>
      </c>
      <c r="G21" s="294">
        <v>6.36</v>
      </c>
      <c r="H21" s="157">
        <f>SUM(F21*G21)</f>
        <v>19537.920000000002</v>
      </c>
    </row>
    <row r="22" spans="1:8" s="153" customFormat="1" ht="80.099999999999994" customHeight="1">
      <c r="A22" s="166" t="s">
        <v>96</v>
      </c>
      <c r="B22" s="296" t="s">
        <v>116</v>
      </c>
      <c r="C22" s="154">
        <v>0.22</v>
      </c>
      <c r="D22" s="155" t="s">
        <v>0</v>
      </c>
      <c r="E22" s="156" t="s">
        <v>16</v>
      </c>
      <c r="F22" s="166">
        <v>1760</v>
      </c>
      <c r="G22" s="294">
        <v>5.58</v>
      </c>
      <c r="H22" s="157">
        <f t="shared" ref="H22:H43" si="0">SUM(F22*G22)</f>
        <v>9820.7999999999993</v>
      </c>
    </row>
    <row r="23" spans="1:8" s="153" customFormat="1" ht="80.099999999999994" customHeight="1">
      <c r="A23" s="166" t="s">
        <v>97</v>
      </c>
      <c r="B23" s="296" t="s">
        <v>116</v>
      </c>
      <c r="C23" s="154">
        <v>0.22</v>
      </c>
      <c r="D23" s="155" t="s">
        <v>0</v>
      </c>
      <c r="E23" s="156" t="s">
        <v>16</v>
      </c>
      <c r="F23" s="166">
        <v>1760</v>
      </c>
      <c r="G23" s="294">
        <v>5.57</v>
      </c>
      <c r="H23" s="157">
        <f t="shared" si="0"/>
        <v>9803.2000000000007</v>
      </c>
    </row>
    <row r="24" spans="1:8" s="153" customFormat="1" ht="80.099999999999994" customHeight="1">
      <c r="A24" s="166" t="s">
        <v>98</v>
      </c>
      <c r="B24" s="296" t="s">
        <v>116</v>
      </c>
      <c r="C24" s="154">
        <v>0.22</v>
      </c>
      <c r="D24" s="155" t="s">
        <v>0</v>
      </c>
      <c r="E24" s="156" t="s">
        <v>16</v>
      </c>
      <c r="F24" s="166">
        <v>1760</v>
      </c>
      <c r="G24" s="294">
        <v>4.83</v>
      </c>
      <c r="H24" s="157">
        <f t="shared" si="0"/>
        <v>8500.7999999999993</v>
      </c>
    </row>
    <row r="25" spans="1:8" s="153" customFormat="1" ht="80.099999999999994" customHeight="1">
      <c r="A25" s="166" t="s">
        <v>99</v>
      </c>
      <c r="B25" s="296" t="s">
        <v>116</v>
      </c>
      <c r="C25" s="154">
        <v>0.22</v>
      </c>
      <c r="D25" s="155" t="s">
        <v>0</v>
      </c>
      <c r="E25" s="156" t="s">
        <v>16</v>
      </c>
      <c r="F25" s="166">
        <v>1760</v>
      </c>
      <c r="G25" s="294">
        <v>4.83</v>
      </c>
      <c r="H25" s="157">
        <f t="shared" si="0"/>
        <v>8500.7999999999993</v>
      </c>
    </row>
    <row r="26" spans="1:8" s="153" customFormat="1" ht="80.099999999999994" customHeight="1">
      <c r="A26" s="166" t="s">
        <v>100</v>
      </c>
      <c r="B26" s="296" t="s">
        <v>117</v>
      </c>
      <c r="C26" s="154">
        <v>0.14957264957264957</v>
      </c>
      <c r="D26" s="155" t="s">
        <v>0</v>
      </c>
      <c r="E26" s="156" t="s">
        <v>16</v>
      </c>
      <c r="F26" s="166">
        <v>936</v>
      </c>
      <c r="G26" s="294">
        <v>4.01</v>
      </c>
      <c r="H26" s="157">
        <f t="shared" si="0"/>
        <v>3753.3599999999997</v>
      </c>
    </row>
    <row r="27" spans="1:8" s="153" customFormat="1" ht="80.099999999999994" customHeight="1">
      <c r="A27" s="166" t="s">
        <v>102</v>
      </c>
      <c r="B27" s="296" t="s">
        <v>118</v>
      </c>
      <c r="C27" s="154">
        <v>8.3928571428571422E-2</v>
      </c>
      <c r="D27" s="155" t="s">
        <v>0</v>
      </c>
      <c r="E27" s="156" t="s">
        <v>16</v>
      </c>
      <c r="F27" s="208">
        <v>1120</v>
      </c>
      <c r="G27" s="294">
        <v>1.96</v>
      </c>
      <c r="H27" s="157">
        <f t="shared" si="0"/>
        <v>2195.1999999999998</v>
      </c>
    </row>
    <row r="28" spans="1:8" s="153" customFormat="1" ht="80.099999999999994" customHeight="1">
      <c r="A28" s="166" t="s">
        <v>104</v>
      </c>
      <c r="B28" s="296" t="s">
        <v>119</v>
      </c>
      <c r="C28" s="154">
        <v>9.4117647058823528E-2</v>
      </c>
      <c r="D28" s="155" t="s">
        <v>0</v>
      </c>
      <c r="E28" s="156" t="s">
        <v>16</v>
      </c>
      <c r="F28" s="166">
        <v>2465</v>
      </c>
      <c r="G28" s="294">
        <v>2.0099999999999998</v>
      </c>
      <c r="H28" s="157">
        <f t="shared" si="0"/>
        <v>4954.6499999999996</v>
      </c>
    </row>
    <row r="29" spans="1:8" s="153" customFormat="1" ht="80.099999999999994" customHeight="1">
      <c r="A29" s="165" t="s">
        <v>105</v>
      </c>
      <c r="B29" s="296" t="s">
        <v>120</v>
      </c>
      <c r="C29" s="154">
        <v>0.17686170212765959</v>
      </c>
      <c r="D29" s="155" t="s">
        <v>0</v>
      </c>
      <c r="E29" s="156" t="s">
        <v>16</v>
      </c>
      <c r="F29" s="165">
        <v>3008</v>
      </c>
      <c r="G29" s="294">
        <v>2.78</v>
      </c>
      <c r="H29" s="157">
        <f t="shared" si="0"/>
        <v>8362.24</v>
      </c>
    </row>
    <row r="30" spans="1:8" s="164" customFormat="1" ht="80.099999999999994" customHeight="1">
      <c r="A30" s="166" t="s">
        <v>106</v>
      </c>
      <c r="B30" s="296" t="s">
        <v>121</v>
      </c>
      <c r="C30" s="154">
        <v>9.7549833887043191E-2</v>
      </c>
      <c r="D30" s="155" t="s">
        <v>0</v>
      </c>
      <c r="E30" s="156" t="s">
        <v>16</v>
      </c>
      <c r="F30" s="166">
        <v>2408</v>
      </c>
      <c r="G30" s="294">
        <v>3.4</v>
      </c>
      <c r="H30" s="157">
        <f t="shared" si="0"/>
        <v>8187.2</v>
      </c>
    </row>
    <row r="31" spans="1:8" s="164" customFormat="1" ht="80.099999999999994" customHeight="1">
      <c r="A31" s="165" t="s">
        <v>107</v>
      </c>
      <c r="B31" s="295" t="s">
        <v>150</v>
      </c>
      <c r="C31" s="154">
        <v>0.20625000000000002</v>
      </c>
      <c r="D31" s="155" t="s">
        <v>0</v>
      </c>
      <c r="E31" s="156" t="s">
        <v>16</v>
      </c>
      <c r="F31" s="165">
        <v>1536</v>
      </c>
      <c r="G31" s="294">
        <v>5.91</v>
      </c>
      <c r="H31" s="157">
        <f t="shared" si="0"/>
        <v>9077.76</v>
      </c>
    </row>
    <row r="32" spans="1:8" s="164" customFormat="1" ht="80.099999999999994" customHeight="1">
      <c r="A32" s="165" t="s">
        <v>109</v>
      </c>
      <c r="B32" s="295" t="s">
        <v>122</v>
      </c>
      <c r="C32" s="154">
        <v>0.16945900537634409</v>
      </c>
      <c r="D32" s="155" t="s">
        <v>0</v>
      </c>
      <c r="E32" s="156" t="s">
        <v>16</v>
      </c>
      <c r="F32" s="165">
        <v>2976</v>
      </c>
      <c r="G32" s="294">
        <v>4.5999999999999996</v>
      </c>
      <c r="H32" s="157">
        <f t="shared" si="0"/>
        <v>13689.599999999999</v>
      </c>
    </row>
    <row r="33" spans="1:8" s="164" customFormat="1" ht="80.099999999999994" customHeight="1">
      <c r="A33" s="165" t="s">
        <v>110</v>
      </c>
      <c r="B33" s="295" t="s">
        <v>123</v>
      </c>
      <c r="C33" s="154">
        <v>0.15838068181818182</v>
      </c>
      <c r="D33" s="155" t="s">
        <v>0</v>
      </c>
      <c r="E33" s="156" t="s">
        <v>16</v>
      </c>
      <c r="F33" s="208">
        <v>1408</v>
      </c>
      <c r="G33" s="294">
        <v>3</v>
      </c>
      <c r="H33" s="157">
        <f t="shared" si="0"/>
        <v>4224</v>
      </c>
    </row>
    <row r="34" spans="1:8" s="164" customFormat="1" ht="80.099999999999994" customHeight="1">
      <c r="A34" s="165" t="s">
        <v>111</v>
      </c>
      <c r="B34" s="295" t="s">
        <v>123</v>
      </c>
      <c r="C34" s="154">
        <v>0.1611271676300578</v>
      </c>
      <c r="D34" s="155" t="s">
        <v>0</v>
      </c>
      <c r="E34" s="156" t="s">
        <v>16</v>
      </c>
      <c r="F34" s="208">
        <v>1384</v>
      </c>
      <c r="G34" s="294">
        <v>2.91</v>
      </c>
      <c r="H34" s="157">
        <f t="shared" si="0"/>
        <v>4027.44</v>
      </c>
    </row>
    <row r="35" spans="1:8" s="164" customFormat="1" ht="80.099999999999994" customHeight="1">
      <c r="A35" s="165" t="s">
        <v>112</v>
      </c>
      <c r="B35" s="295" t="s">
        <v>123</v>
      </c>
      <c r="C35" s="154">
        <v>0.16301169590643275</v>
      </c>
      <c r="D35" s="155" t="s">
        <v>0</v>
      </c>
      <c r="E35" s="156" t="s">
        <v>16</v>
      </c>
      <c r="F35" s="208">
        <v>1368</v>
      </c>
      <c r="G35" s="294">
        <v>2.91</v>
      </c>
      <c r="H35" s="157">
        <f t="shared" si="0"/>
        <v>3980.88</v>
      </c>
    </row>
    <row r="36" spans="1:8" s="164" customFormat="1" ht="80.099999999999994" customHeight="1">
      <c r="A36" s="165" t="s">
        <v>113</v>
      </c>
      <c r="B36" s="295" t="s">
        <v>124</v>
      </c>
      <c r="C36" s="154">
        <v>0.11074561403508772</v>
      </c>
      <c r="D36" s="155" t="s">
        <v>0</v>
      </c>
      <c r="E36" s="156" t="s">
        <v>16</v>
      </c>
      <c r="F36" s="208">
        <v>1824</v>
      </c>
      <c r="G36" s="294">
        <v>2.7</v>
      </c>
      <c r="H36" s="157">
        <f t="shared" si="0"/>
        <v>4924.8</v>
      </c>
    </row>
    <row r="37" spans="1:8" s="164" customFormat="1" ht="80.099999999999994" customHeight="1">
      <c r="A37" s="165" t="s">
        <v>114</v>
      </c>
      <c r="B37" s="295" t="s">
        <v>124</v>
      </c>
      <c r="C37" s="154">
        <v>0.10914634146341463</v>
      </c>
      <c r="D37" s="155" t="s">
        <v>0</v>
      </c>
      <c r="E37" s="156" t="s">
        <v>16</v>
      </c>
      <c r="F37" s="208">
        <v>1640</v>
      </c>
      <c r="G37" s="294">
        <v>2.56</v>
      </c>
      <c r="H37" s="157">
        <f t="shared" si="0"/>
        <v>4198.3999999999996</v>
      </c>
    </row>
    <row r="38" spans="1:8" s="164" customFormat="1" ht="80.099999999999994" customHeight="1">
      <c r="A38" s="165" t="s">
        <v>115</v>
      </c>
      <c r="B38" s="295" t="s">
        <v>124</v>
      </c>
      <c r="C38" s="154">
        <v>0.11229946524064172</v>
      </c>
      <c r="D38" s="155" t="s">
        <v>0</v>
      </c>
      <c r="E38" s="156" t="s">
        <v>16</v>
      </c>
      <c r="F38" s="208">
        <v>1496</v>
      </c>
      <c r="G38" s="294">
        <v>2.7</v>
      </c>
      <c r="H38" s="157">
        <f t="shared" si="0"/>
        <v>4039.2000000000003</v>
      </c>
    </row>
    <row r="39" spans="1:8" s="164" customFormat="1" ht="80.099999999999994" customHeight="1">
      <c r="A39" s="206" t="s">
        <v>135</v>
      </c>
      <c r="B39" s="297" t="s">
        <v>136</v>
      </c>
      <c r="C39" s="154">
        <v>0.11074561403508772</v>
      </c>
      <c r="D39" s="155" t="s">
        <v>0</v>
      </c>
      <c r="E39" s="156" t="s">
        <v>16</v>
      </c>
      <c r="F39" s="206">
        <v>1824</v>
      </c>
      <c r="G39" s="294">
        <v>2.7</v>
      </c>
      <c r="H39" s="157">
        <f t="shared" si="0"/>
        <v>4924.8</v>
      </c>
    </row>
    <row r="40" spans="1:8" s="164" customFormat="1" ht="80.099999999999994" customHeight="1">
      <c r="A40" s="166" t="s">
        <v>138</v>
      </c>
      <c r="B40" s="296" t="s">
        <v>136</v>
      </c>
      <c r="C40" s="154">
        <v>0.10798816568047337</v>
      </c>
      <c r="D40" s="155" t="s">
        <v>0</v>
      </c>
      <c r="E40" s="156" t="s">
        <v>16</v>
      </c>
      <c r="F40" s="166">
        <v>1352</v>
      </c>
      <c r="G40" s="294">
        <v>2.7</v>
      </c>
      <c r="H40" s="157">
        <f t="shared" si="0"/>
        <v>3650.4</v>
      </c>
    </row>
    <row r="41" spans="1:8" s="164" customFormat="1" ht="80.099999999999994" customHeight="1">
      <c r="A41" s="166" t="s">
        <v>139</v>
      </c>
      <c r="B41" s="296" t="s">
        <v>136</v>
      </c>
      <c r="C41" s="154">
        <v>0.11229946524064172</v>
      </c>
      <c r="D41" s="155" t="s">
        <v>0</v>
      </c>
      <c r="E41" s="156" t="s">
        <v>16</v>
      </c>
      <c r="F41" s="166">
        <v>1496</v>
      </c>
      <c r="G41" s="294">
        <v>2.7</v>
      </c>
      <c r="H41" s="157">
        <f t="shared" si="0"/>
        <v>4039.2000000000003</v>
      </c>
    </row>
    <row r="42" spans="1:8" s="164" customFormat="1" ht="80.099999999999994" customHeight="1">
      <c r="A42" s="166" t="s">
        <v>140</v>
      </c>
      <c r="B42" s="296" t="s">
        <v>121</v>
      </c>
      <c r="C42" s="154">
        <v>0.12557077625570776</v>
      </c>
      <c r="D42" s="155" t="s">
        <v>0</v>
      </c>
      <c r="E42" s="156" t="s">
        <v>16</v>
      </c>
      <c r="F42" s="166">
        <v>1314</v>
      </c>
      <c r="G42" s="294">
        <v>3.49</v>
      </c>
      <c r="H42" s="157">
        <f t="shared" si="0"/>
        <v>4585.8600000000006</v>
      </c>
    </row>
    <row r="43" spans="1:8" s="164" customFormat="1" ht="80.099999999999994" customHeight="1" thickBot="1">
      <c r="A43" s="207" t="s">
        <v>142</v>
      </c>
      <c r="B43" s="298" t="s">
        <v>121</v>
      </c>
      <c r="C43" s="154">
        <v>0.12222222222222222</v>
      </c>
      <c r="D43" s="155" t="s">
        <v>0</v>
      </c>
      <c r="E43" s="156" t="s">
        <v>16</v>
      </c>
      <c r="F43" s="207">
        <v>1134</v>
      </c>
      <c r="G43" s="294">
        <v>3.49</v>
      </c>
      <c r="H43" s="157">
        <f t="shared" si="0"/>
        <v>3957.6600000000003</v>
      </c>
    </row>
    <row r="44" spans="1:8" s="149" customFormat="1" ht="80.099999999999994" customHeight="1">
      <c r="A44" s="159"/>
      <c r="B44" s="159"/>
      <c r="C44" s="160"/>
      <c r="D44" s="301" t="s">
        <v>77</v>
      </c>
      <c r="E44" s="301"/>
      <c r="F44" s="161">
        <f>SUM(F20:F43)</f>
        <v>43873</v>
      </c>
      <c r="G44" s="162" t="s">
        <v>78</v>
      </c>
      <c r="H44" s="163">
        <f>SUM(H20:H43)</f>
        <v>172474.09</v>
      </c>
    </row>
    <row r="45" spans="1:8" s="134" customFormat="1" ht="51" customHeight="1">
      <c r="A45" s="123"/>
      <c r="B45" s="124"/>
      <c r="C45" s="125"/>
      <c r="D45" s="126"/>
      <c r="E45" s="126"/>
      <c r="F45" s="127"/>
      <c r="G45" s="128"/>
      <c r="H45" s="129"/>
    </row>
    <row r="46" spans="1:8" s="134" customFormat="1" ht="51" customHeight="1">
      <c r="A46" s="130"/>
      <c r="B46" s="131"/>
      <c r="C46" s="132"/>
      <c r="D46" s="133"/>
      <c r="E46" s="133"/>
      <c r="F46" s="130" t="s">
        <v>79</v>
      </c>
    </row>
    <row r="47" spans="1:8" s="134" customFormat="1" ht="51" customHeight="1">
      <c r="A47" s="130"/>
      <c r="B47" s="131"/>
      <c r="C47" s="132"/>
      <c r="D47" s="133"/>
      <c r="E47" s="133"/>
      <c r="F47" s="130" t="s">
        <v>41</v>
      </c>
    </row>
    <row r="48" spans="1:8" s="134" customFormat="1" ht="51" customHeight="1">
      <c r="B48" s="131"/>
      <c r="C48" s="132"/>
      <c r="D48" s="133"/>
      <c r="E48" s="133"/>
      <c r="F48" s="135"/>
    </row>
    <row r="49" spans="1:7" s="134" customFormat="1" ht="51" customHeight="1">
      <c r="A49" s="130" t="str">
        <f>UPPER("Hereby we declare that All country of origin declared in this document are correct and true")</f>
        <v>HEREBY WE DECLARE THAT ALL COUNTRY OF ORIGIN DECLARED IN THIS DOCUMENT ARE CORRECT AND TRUE</v>
      </c>
      <c r="B49" s="131"/>
      <c r="C49" s="132"/>
      <c r="D49" s="133"/>
      <c r="E49" s="133"/>
      <c r="F49" s="135"/>
    </row>
    <row r="50" spans="1:7" s="134" customFormat="1" ht="51" customHeight="1">
      <c r="A50" s="130"/>
      <c r="B50" s="131"/>
      <c r="C50" s="132"/>
      <c r="D50" s="133"/>
      <c r="E50" s="133"/>
      <c r="F50" s="135"/>
    </row>
    <row r="51" spans="1:7" s="134" customFormat="1" ht="51" customHeight="1">
      <c r="A51" s="130"/>
      <c r="B51" s="131"/>
      <c r="C51" s="132"/>
      <c r="D51" s="133"/>
      <c r="E51" s="133"/>
      <c r="F51" s="135"/>
    </row>
    <row r="52" spans="1:7" s="134" customFormat="1" ht="51" customHeight="1">
      <c r="A52" s="136"/>
      <c r="B52" s="137"/>
      <c r="C52" s="138"/>
      <c r="D52" s="139"/>
      <c r="E52" s="139"/>
      <c r="F52" s="140" t="s">
        <v>80</v>
      </c>
      <c r="G52" s="141"/>
    </row>
    <row r="53" spans="1:7" s="142" customFormat="1">
      <c r="B53" s="143"/>
      <c r="C53" s="144"/>
      <c r="D53" s="145"/>
      <c r="E53" s="145"/>
    </row>
    <row r="54" spans="1:7" s="142" customFormat="1">
      <c r="B54" s="143"/>
      <c r="C54" s="144"/>
      <c r="D54" s="145"/>
      <c r="E54" s="145"/>
    </row>
    <row r="55" spans="1:7" s="142" customFormat="1">
      <c r="B55" s="143"/>
      <c r="C55" s="144"/>
      <c r="D55" s="145"/>
      <c r="E55" s="145"/>
    </row>
    <row r="56" spans="1:7" s="142" customFormat="1">
      <c r="B56" s="143"/>
      <c r="C56" s="144"/>
      <c r="D56" s="145"/>
      <c r="E56" s="145"/>
    </row>
    <row r="57" spans="1:7" s="142" customFormat="1">
      <c r="B57" s="143"/>
      <c r="C57" s="144"/>
      <c r="D57" s="145"/>
      <c r="E57" s="145"/>
    </row>
  </sheetData>
  <mergeCells count="1">
    <mergeCell ref="D44:E44"/>
  </mergeCells>
  <pageMargins left="0.15748031496062992" right="0.15748031496062992" top="0.31496062992125984" bottom="0.15748031496062992" header="0.31496062992125984" footer="0.31496062992125984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1"/>
  <sheetViews>
    <sheetView tabSelected="1" view="pageBreakPreview" zoomScale="60" zoomScaleNormal="60" workbookViewId="0">
      <selection activeCell="N22" sqref="N22"/>
    </sheetView>
  </sheetViews>
  <sheetFormatPr defaultRowHeight="15"/>
  <cols>
    <col min="1" max="1" width="17.85546875" style="16" customWidth="1"/>
    <col min="2" max="2" width="18.42578125" style="16" customWidth="1"/>
    <col min="3" max="3" width="16.5703125" style="16" customWidth="1"/>
    <col min="4" max="4" width="34.85546875" style="17" bestFit="1" customWidth="1"/>
    <col min="5" max="5" width="16.140625" style="17" customWidth="1"/>
    <col min="6" max="6" width="8.42578125" style="18" customWidth="1"/>
    <col min="7" max="7" width="9.5703125" style="14" customWidth="1"/>
    <col min="8" max="9" width="13.42578125" style="14" bestFit="1" customWidth="1"/>
    <col min="10" max="10" width="15.42578125" style="19" bestFit="1" customWidth="1"/>
    <col min="11" max="12" width="28" style="13" bestFit="1" customWidth="1"/>
    <col min="13" max="13" width="22.7109375" style="13" bestFit="1" customWidth="1"/>
    <col min="14" max="14" width="82.28515625" style="20" customWidth="1"/>
    <col min="15" max="15" width="44" style="21" customWidth="1"/>
    <col min="16" max="16" width="11.140625" style="22" customWidth="1"/>
    <col min="17" max="17" width="11" style="14" bestFit="1" customWidth="1"/>
    <col min="18" max="18" width="17" style="14" bestFit="1" customWidth="1"/>
    <col min="19" max="19" width="8.85546875" style="14" customWidth="1"/>
    <col min="20" max="20" width="17" style="14" bestFit="1" customWidth="1"/>
    <col min="21" max="21" width="14.28515625" style="14" customWidth="1"/>
    <col min="22" max="22" width="26.140625" style="23" bestFit="1" customWidth="1"/>
    <col min="23" max="23" width="31" style="24" bestFit="1" customWidth="1"/>
    <col min="24" max="24" width="114.85546875" style="17" bestFit="1" customWidth="1"/>
    <col min="25" max="25" width="16" style="25" bestFit="1" customWidth="1"/>
    <col min="26" max="26" width="11.140625" style="23" bestFit="1" customWidth="1"/>
    <col min="27" max="27" width="15.7109375" style="16" bestFit="1" customWidth="1"/>
    <col min="28" max="28" width="23.7109375" style="17" bestFit="1" customWidth="1"/>
    <col min="29" max="29" width="24.42578125" style="17" bestFit="1" customWidth="1"/>
    <col min="30" max="30" width="18" style="17" bestFit="1" customWidth="1"/>
    <col min="31" max="31" width="24.28515625" style="17" bestFit="1" customWidth="1"/>
    <col min="32" max="32" width="18" style="17" bestFit="1" customWidth="1"/>
    <col min="33" max="33" width="24.5703125" style="17" bestFit="1" customWidth="1"/>
    <col min="34" max="34" width="24.7109375" style="17" bestFit="1" customWidth="1"/>
    <col min="35" max="35" width="18.5703125" style="291" customWidth="1"/>
    <col min="36" max="36" width="22.5703125" style="17" customWidth="1"/>
    <col min="37" max="37" width="22.140625" style="17" customWidth="1"/>
    <col min="38" max="38" width="14.28515625" style="17" customWidth="1"/>
    <col min="39" max="16384" width="9.140625" style="17"/>
  </cols>
  <sheetData>
    <row r="1" spans="1:38" s="10" customFormat="1" ht="41.25" customHeight="1">
      <c r="A1" s="220" t="s">
        <v>92</v>
      </c>
      <c r="B1" s="50"/>
      <c r="C1" s="51"/>
      <c r="D1" s="52"/>
      <c r="E1" s="2"/>
      <c r="F1" s="3"/>
      <c r="G1" s="4"/>
      <c r="H1" s="4"/>
      <c r="I1" s="4"/>
      <c r="J1" s="5"/>
      <c r="K1" s="6"/>
      <c r="L1" s="6"/>
      <c r="M1" s="6"/>
      <c r="N1" s="6"/>
      <c r="O1" s="6"/>
      <c r="P1" s="7"/>
      <c r="Q1" s="6"/>
      <c r="R1" s="8"/>
      <c r="S1" s="8"/>
      <c r="T1" s="8"/>
      <c r="U1" s="8"/>
      <c r="V1" s="9"/>
      <c r="Z1" s="9"/>
      <c r="AA1" s="1"/>
      <c r="AI1" s="275"/>
    </row>
    <row r="2" spans="1:38" s="218" customFormat="1" ht="20.25" customHeight="1">
      <c r="A2" s="221" t="s">
        <v>42</v>
      </c>
      <c r="B2" s="222"/>
      <c r="C2" s="223"/>
      <c r="D2" s="209"/>
      <c r="E2" s="210"/>
      <c r="F2" s="211"/>
      <c r="G2" s="212"/>
      <c r="H2" s="212"/>
      <c r="I2" s="212"/>
      <c r="J2" s="213"/>
      <c r="K2" s="214"/>
      <c r="L2" s="214"/>
      <c r="M2" s="214"/>
      <c r="N2" s="214"/>
      <c r="O2" s="214"/>
      <c r="P2" s="215"/>
      <c r="Q2" s="214"/>
      <c r="R2" s="216"/>
      <c r="S2" s="216"/>
      <c r="T2" s="216"/>
      <c r="U2" s="216"/>
      <c r="V2" s="217"/>
      <c r="Z2" s="217"/>
      <c r="AA2" s="219"/>
      <c r="AI2" s="290"/>
    </row>
    <row r="3" spans="1:38" s="10" customFormat="1" ht="24.95" customHeight="1">
      <c r="A3" s="53"/>
      <c r="B3" s="50"/>
      <c r="C3" s="50"/>
      <c r="D3" s="158"/>
      <c r="E3" s="11"/>
      <c r="F3" s="3"/>
      <c r="G3" s="4"/>
      <c r="H3" s="4"/>
      <c r="I3" s="4"/>
      <c r="J3" s="5"/>
      <c r="K3" s="6"/>
      <c r="L3" s="6"/>
      <c r="M3" s="6"/>
      <c r="N3" s="6"/>
      <c r="O3" s="302" t="s">
        <v>48</v>
      </c>
      <c r="P3" s="7"/>
      <c r="Q3" s="6"/>
      <c r="R3" s="8"/>
      <c r="S3" s="8"/>
      <c r="T3" s="8"/>
      <c r="U3" s="8"/>
      <c r="V3" s="9"/>
      <c r="Z3" s="9"/>
      <c r="AA3" s="1"/>
      <c r="AI3" s="275"/>
    </row>
    <row r="4" spans="1:38" s="10" customFormat="1" ht="26.85" customHeight="1">
      <c r="A4" s="224" t="s">
        <v>43</v>
      </c>
      <c r="B4" s="225"/>
      <c r="C4" s="224" t="s">
        <v>147</v>
      </c>
      <c r="D4" s="228"/>
      <c r="E4" s="229"/>
      <c r="F4" s="230"/>
      <c r="G4" s="231"/>
      <c r="H4" s="231"/>
      <c r="I4" s="232"/>
      <c r="J4" s="5"/>
      <c r="K4" s="6"/>
      <c r="L4" s="6"/>
      <c r="M4" s="6"/>
      <c r="N4" s="6"/>
      <c r="O4" s="302"/>
      <c r="P4" s="7"/>
      <c r="Q4" s="6"/>
      <c r="R4" s="8"/>
      <c r="S4" s="8"/>
      <c r="T4" s="8"/>
      <c r="U4" s="8"/>
      <c r="V4" s="9"/>
      <c r="Z4" s="9"/>
      <c r="AA4" s="1"/>
      <c r="AI4" s="275"/>
    </row>
    <row r="5" spans="1:38" s="10" customFormat="1" ht="26.85" customHeight="1">
      <c r="A5" s="224" t="s">
        <v>44</v>
      </c>
      <c r="B5" s="224"/>
      <c r="C5" s="224" t="s">
        <v>93</v>
      </c>
      <c r="D5" s="228"/>
      <c r="E5" s="229"/>
      <c r="F5" s="230"/>
      <c r="G5" s="231"/>
      <c r="H5" s="231"/>
      <c r="I5" s="232"/>
      <c r="J5" s="5"/>
      <c r="K5" s="6"/>
      <c r="L5" s="6"/>
      <c r="M5" s="6"/>
      <c r="N5" s="6"/>
      <c r="O5" s="302"/>
      <c r="P5" s="7"/>
      <c r="Q5" s="6"/>
      <c r="R5" s="8"/>
      <c r="S5" s="8"/>
      <c r="T5" s="8"/>
      <c r="U5" s="8"/>
      <c r="V5" s="9"/>
      <c r="Z5" s="9"/>
      <c r="AA5" s="1"/>
      <c r="AI5" s="275"/>
    </row>
    <row r="6" spans="1:38" s="10" customFormat="1" ht="26.85" customHeight="1">
      <c r="A6" s="224" t="s">
        <v>45</v>
      </c>
      <c r="B6" s="224"/>
      <c r="C6" s="226" t="s">
        <v>143</v>
      </c>
      <c r="D6" s="228"/>
      <c r="E6" s="229"/>
      <c r="F6" s="230"/>
      <c r="G6" s="231"/>
      <c r="H6" s="231"/>
      <c r="I6" s="231"/>
      <c r="J6" s="5"/>
      <c r="K6" s="6"/>
      <c r="L6" s="6"/>
      <c r="M6" s="6"/>
      <c r="N6" s="6"/>
      <c r="O6" s="302"/>
      <c r="P6" s="7"/>
      <c r="Q6" s="6"/>
      <c r="R6" s="8"/>
      <c r="S6" s="8"/>
      <c r="T6" s="8"/>
      <c r="U6" s="8"/>
      <c r="V6" s="9"/>
      <c r="Z6" s="9"/>
      <c r="AA6" s="1"/>
      <c r="AI6" s="275"/>
    </row>
    <row r="7" spans="1:38" s="10" customFormat="1" ht="26.85" customHeight="1">
      <c r="A7" s="224" t="s">
        <v>46</v>
      </c>
      <c r="B7" s="224"/>
      <c r="C7" s="233" t="s">
        <v>144</v>
      </c>
      <c r="D7" s="233"/>
      <c r="E7" s="229"/>
      <c r="F7" s="230"/>
      <c r="G7" s="231"/>
      <c r="H7" s="231"/>
      <c r="I7" s="231"/>
      <c r="J7" s="5"/>
      <c r="K7" s="6"/>
      <c r="L7" s="6"/>
      <c r="M7" s="6"/>
      <c r="N7" s="6"/>
      <c r="O7" s="302"/>
      <c r="P7" s="7"/>
      <c r="Q7" s="6"/>
      <c r="R7" s="8"/>
      <c r="S7" s="8"/>
      <c r="T7" s="8"/>
      <c r="U7" s="8"/>
      <c r="V7" s="9"/>
      <c r="Z7" s="9"/>
      <c r="AA7" s="1"/>
      <c r="AH7" s="12"/>
      <c r="AI7" s="275"/>
    </row>
    <row r="8" spans="1:38" s="10" customFormat="1" ht="26.85" customHeight="1">
      <c r="A8" s="227" t="s">
        <v>47</v>
      </c>
      <c r="B8" s="227"/>
      <c r="C8" s="225" t="s">
        <v>83</v>
      </c>
      <c r="D8" s="234"/>
      <c r="E8" s="229"/>
      <c r="F8" s="230"/>
      <c r="G8" s="231"/>
      <c r="H8" s="231"/>
      <c r="I8" s="231"/>
      <c r="J8" s="5"/>
      <c r="K8" s="6"/>
      <c r="L8" s="6"/>
      <c r="M8" s="6"/>
      <c r="N8" s="6"/>
      <c r="O8" s="6"/>
      <c r="P8" s="13"/>
      <c r="Q8" s="14"/>
      <c r="R8" s="8"/>
      <c r="S8" s="8"/>
      <c r="T8" s="8"/>
      <c r="U8" s="8"/>
      <c r="V8" s="9"/>
      <c r="Z8" s="9"/>
      <c r="AA8" s="1"/>
      <c r="AI8" s="275"/>
    </row>
    <row r="9" spans="1:38" ht="24.95" customHeight="1">
      <c r="A9" s="15"/>
    </row>
    <row r="10" spans="1:38" s="289" customFormat="1" ht="48" customHeight="1">
      <c r="A10" s="277" t="s">
        <v>2</v>
      </c>
      <c r="B10" s="277" t="s">
        <v>3</v>
      </c>
      <c r="C10" s="277" t="s">
        <v>4</v>
      </c>
      <c r="D10" s="277" t="s">
        <v>5</v>
      </c>
      <c r="E10" s="277" t="s">
        <v>6</v>
      </c>
      <c r="F10" s="278" t="s">
        <v>7</v>
      </c>
      <c r="G10" s="279" t="s">
        <v>8</v>
      </c>
      <c r="H10" s="279" t="s">
        <v>9</v>
      </c>
      <c r="I10" s="279" t="s">
        <v>10</v>
      </c>
      <c r="J10" s="280" t="s">
        <v>148</v>
      </c>
      <c r="K10" s="277" t="s">
        <v>11</v>
      </c>
      <c r="L10" s="281" t="s">
        <v>12</v>
      </c>
      <c r="M10" s="281" t="s">
        <v>13</v>
      </c>
      <c r="N10" s="277" t="s">
        <v>14</v>
      </c>
      <c r="O10" s="277" t="s">
        <v>15</v>
      </c>
      <c r="P10" s="282" t="s">
        <v>16</v>
      </c>
      <c r="Q10" s="279" t="s">
        <v>17</v>
      </c>
      <c r="R10" s="279" t="s">
        <v>18</v>
      </c>
      <c r="S10" s="279" t="s">
        <v>19</v>
      </c>
      <c r="T10" s="279" t="s">
        <v>20</v>
      </c>
      <c r="U10" s="279" t="s">
        <v>21</v>
      </c>
      <c r="V10" s="281" t="s">
        <v>22</v>
      </c>
      <c r="W10" s="283" t="s">
        <v>23</v>
      </c>
      <c r="X10" s="283" t="s">
        <v>24</v>
      </c>
      <c r="Y10" s="281" t="s">
        <v>25</v>
      </c>
      <c r="Z10" s="284" t="s">
        <v>26</v>
      </c>
      <c r="AA10" s="285" t="s">
        <v>27</v>
      </c>
      <c r="AB10" s="286" t="s">
        <v>28</v>
      </c>
      <c r="AC10" s="286" t="s">
        <v>149</v>
      </c>
      <c r="AD10" s="286" t="s">
        <v>29</v>
      </c>
      <c r="AE10" s="286" t="s">
        <v>30</v>
      </c>
      <c r="AF10" s="286" t="s">
        <v>31</v>
      </c>
      <c r="AG10" s="286" t="s">
        <v>32</v>
      </c>
      <c r="AH10" s="287" t="s">
        <v>33</v>
      </c>
      <c r="AI10" s="288" t="s">
        <v>34</v>
      </c>
      <c r="AJ10" s="287" t="s">
        <v>35</v>
      </c>
      <c r="AK10" s="287" t="s">
        <v>36</v>
      </c>
      <c r="AL10" s="287" t="s">
        <v>37</v>
      </c>
    </row>
    <row r="11" spans="1:38" s="257" customFormat="1" ht="87.75" customHeight="1">
      <c r="A11" s="255">
        <v>41452</v>
      </c>
      <c r="B11" s="245">
        <v>41497</v>
      </c>
      <c r="C11" s="256"/>
      <c r="D11" s="254" t="s">
        <v>146</v>
      </c>
      <c r="E11" s="235">
        <v>192</v>
      </c>
      <c r="F11" s="236">
        <v>192</v>
      </c>
      <c r="G11" s="237">
        <v>10.62</v>
      </c>
      <c r="H11" s="238">
        <v>1190.4000000000001</v>
      </c>
      <c r="I11" s="237">
        <v>864</v>
      </c>
      <c r="J11" s="239" t="s">
        <v>38</v>
      </c>
      <c r="K11" s="236" t="s">
        <v>94</v>
      </c>
      <c r="L11" s="273" t="s">
        <v>86</v>
      </c>
      <c r="M11" s="181" t="s">
        <v>39</v>
      </c>
      <c r="N11" s="300" t="s">
        <v>151</v>
      </c>
      <c r="O11" s="187" t="s">
        <v>0</v>
      </c>
      <c r="P11" s="236">
        <v>3072</v>
      </c>
      <c r="Q11" s="243">
        <f t="shared" ref="Q11:Q34" si="0">ROUND(S11*1.01,2)</f>
        <v>6.36</v>
      </c>
      <c r="R11" s="188">
        <f>Q11*P11</f>
        <v>19537.920000000002</v>
      </c>
      <c r="S11" s="188">
        <v>6.3</v>
      </c>
      <c r="T11" s="188">
        <f>S11*P11</f>
        <v>19353.599999999999</v>
      </c>
      <c r="U11" s="188">
        <f>R11-T11</f>
        <v>184.32000000000335</v>
      </c>
      <c r="V11" s="190" t="s">
        <v>38</v>
      </c>
      <c r="W11" s="240" t="s">
        <v>125</v>
      </c>
      <c r="X11" s="241" t="s">
        <v>126</v>
      </c>
      <c r="Y11" s="190" t="s">
        <v>38</v>
      </c>
      <c r="Z11" s="185" t="s">
        <v>82</v>
      </c>
      <c r="AA11" s="185" t="s">
        <v>1</v>
      </c>
      <c r="AB11" s="185" t="s">
        <v>16</v>
      </c>
      <c r="AC11" s="192">
        <f t="shared" ref="AC11:AC17" si="1">I11/P11</f>
        <v>0.28125</v>
      </c>
      <c r="AD11" s="193">
        <v>41423</v>
      </c>
      <c r="AE11" s="193" t="s">
        <v>40</v>
      </c>
      <c r="AF11" s="193">
        <v>41422</v>
      </c>
      <c r="AG11" s="193">
        <v>41429</v>
      </c>
      <c r="AH11" s="193">
        <v>41426</v>
      </c>
      <c r="AI11" s="185" t="s">
        <v>49</v>
      </c>
      <c r="AJ11" s="242"/>
      <c r="AK11" s="242"/>
      <c r="AL11" s="242"/>
    </row>
    <row r="12" spans="1:38" s="257" customFormat="1" ht="78.75" customHeight="1">
      <c r="A12" s="255">
        <v>41452</v>
      </c>
      <c r="B12" s="245">
        <v>41497</v>
      </c>
      <c r="C12" s="256"/>
      <c r="D12" s="254" t="s">
        <v>146</v>
      </c>
      <c r="E12" s="235">
        <v>192</v>
      </c>
      <c r="F12" s="236">
        <v>192</v>
      </c>
      <c r="G12" s="237">
        <v>11.68</v>
      </c>
      <c r="H12" s="238">
        <v>1190.4000000000001</v>
      </c>
      <c r="I12" s="237">
        <v>864</v>
      </c>
      <c r="J12" s="239" t="s">
        <v>38</v>
      </c>
      <c r="K12" s="236" t="s">
        <v>95</v>
      </c>
      <c r="L12" s="273" t="s">
        <v>86</v>
      </c>
      <c r="M12" s="181" t="s">
        <v>39</v>
      </c>
      <c r="N12" s="300" t="s">
        <v>151</v>
      </c>
      <c r="O12" s="187" t="s">
        <v>0</v>
      </c>
      <c r="P12" s="236">
        <v>3072</v>
      </c>
      <c r="Q12" s="243">
        <f t="shared" si="0"/>
        <v>6.36</v>
      </c>
      <c r="R12" s="188">
        <f t="shared" ref="R12:R34" si="2">Q12*P12</f>
        <v>19537.920000000002</v>
      </c>
      <c r="S12" s="188">
        <v>6.3</v>
      </c>
      <c r="T12" s="188">
        <f t="shared" ref="T12:T34" si="3">S12*P12</f>
        <v>19353.599999999999</v>
      </c>
      <c r="U12" s="188">
        <f t="shared" ref="U12:U34" si="4">R12-T12</f>
        <v>184.32000000000335</v>
      </c>
      <c r="V12" s="190" t="s">
        <v>38</v>
      </c>
      <c r="W12" s="235" t="s">
        <v>125</v>
      </c>
      <c r="X12" s="241" t="s">
        <v>126</v>
      </c>
      <c r="Y12" s="190" t="s">
        <v>38</v>
      </c>
      <c r="Z12" s="185" t="s">
        <v>82</v>
      </c>
      <c r="AA12" s="185" t="s">
        <v>1</v>
      </c>
      <c r="AB12" s="185" t="s">
        <v>16</v>
      </c>
      <c r="AC12" s="192">
        <f t="shared" si="1"/>
        <v>0.28125</v>
      </c>
      <c r="AD12" s="193">
        <v>41423</v>
      </c>
      <c r="AE12" s="193" t="s">
        <v>40</v>
      </c>
      <c r="AF12" s="193">
        <v>41422</v>
      </c>
      <c r="AG12" s="193">
        <v>41429</v>
      </c>
      <c r="AH12" s="193">
        <v>41426</v>
      </c>
      <c r="AI12" s="185" t="s">
        <v>49</v>
      </c>
      <c r="AJ12" s="242"/>
      <c r="AK12" s="242"/>
      <c r="AL12" s="242"/>
    </row>
    <row r="13" spans="1:38" s="257" customFormat="1" ht="45" customHeight="1">
      <c r="A13" s="255">
        <v>41452</v>
      </c>
      <c r="B13" s="245">
        <v>41497</v>
      </c>
      <c r="C13" s="256"/>
      <c r="D13" s="254" t="s">
        <v>146</v>
      </c>
      <c r="E13" s="181">
        <v>44</v>
      </c>
      <c r="F13" s="182">
        <v>44</v>
      </c>
      <c r="G13" s="183">
        <v>2.82</v>
      </c>
      <c r="H13" s="184">
        <v>431.2</v>
      </c>
      <c r="I13" s="183">
        <v>387.2</v>
      </c>
      <c r="J13" s="239" t="s">
        <v>38</v>
      </c>
      <c r="K13" s="182" t="s">
        <v>96</v>
      </c>
      <c r="L13" s="273" t="s">
        <v>81</v>
      </c>
      <c r="M13" s="181" t="s">
        <v>39</v>
      </c>
      <c r="N13" s="186" t="s">
        <v>116</v>
      </c>
      <c r="O13" s="187" t="s">
        <v>0</v>
      </c>
      <c r="P13" s="182">
        <v>1760</v>
      </c>
      <c r="Q13" s="243">
        <f t="shared" si="0"/>
        <v>5.58</v>
      </c>
      <c r="R13" s="188">
        <f t="shared" si="2"/>
        <v>9820.7999999999993</v>
      </c>
      <c r="S13" s="188">
        <v>5.52</v>
      </c>
      <c r="T13" s="188">
        <f t="shared" si="3"/>
        <v>9715.1999999999989</v>
      </c>
      <c r="U13" s="188">
        <f t="shared" si="4"/>
        <v>105.60000000000036</v>
      </c>
      <c r="V13" s="190" t="s">
        <v>38</v>
      </c>
      <c r="W13" s="181" t="s">
        <v>127</v>
      </c>
      <c r="X13" s="182" t="s">
        <v>128</v>
      </c>
      <c r="Y13" s="190" t="s">
        <v>38</v>
      </c>
      <c r="Z13" s="185" t="s">
        <v>82</v>
      </c>
      <c r="AA13" s="185" t="s">
        <v>1</v>
      </c>
      <c r="AB13" s="185" t="s">
        <v>16</v>
      </c>
      <c r="AC13" s="192">
        <f t="shared" si="1"/>
        <v>0.22</v>
      </c>
      <c r="AD13" s="193">
        <v>41425</v>
      </c>
      <c r="AE13" s="193" t="s">
        <v>40</v>
      </c>
      <c r="AF13" s="193">
        <v>41424</v>
      </c>
      <c r="AG13" s="193">
        <v>41431</v>
      </c>
      <c r="AH13" s="193">
        <v>41429</v>
      </c>
      <c r="AI13" s="185" t="s">
        <v>49</v>
      </c>
      <c r="AJ13" s="242"/>
      <c r="AK13" s="242"/>
      <c r="AL13" s="242"/>
    </row>
    <row r="14" spans="1:38" s="257" customFormat="1" ht="45" customHeight="1">
      <c r="A14" s="255">
        <v>41452</v>
      </c>
      <c r="B14" s="245">
        <v>41497</v>
      </c>
      <c r="C14" s="256"/>
      <c r="D14" s="254" t="s">
        <v>146</v>
      </c>
      <c r="E14" s="181">
        <v>44</v>
      </c>
      <c r="F14" s="182">
        <v>44</v>
      </c>
      <c r="G14" s="183">
        <v>2.82</v>
      </c>
      <c r="H14" s="184">
        <v>431.2</v>
      </c>
      <c r="I14" s="183">
        <v>387.2</v>
      </c>
      <c r="J14" s="239" t="s">
        <v>38</v>
      </c>
      <c r="K14" s="182" t="s">
        <v>97</v>
      </c>
      <c r="L14" s="273" t="s">
        <v>81</v>
      </c>
      <c r="M14" s="181" t="s">
        <v>39</v>
      </c>
      <c r="N14" s="186" t="s">
        <v>116</v>
      </c>
      <c r="O14" s="187" t="s">
        <v>0</v>
      </c>
      <c r="P14" s="182">
        <v>1760</v>
      </c>
      <c r="Q14" s="243">
        <f t="shared" si="0"/>
        <v>5.57</v>
      </c>
      <c r="R14" s="188">
        <f t="shared" si="2"/>
        <v>9803.2000000000007</v>
      </c>
      <c r="S14" s="188">
        <v>5.51</v>
      </c>
      <c r="T14" s="188">
        <f t="shared" si="3"/>
        <v>9697.6</v>
      </c>
      <c r="U14" s="188">
        <f t="shared" si="4"/>
        <v>105.60000000000036</v>
      </c>
      <c r="V14" s="190" t="s">
        <v>38</v>
      </c>
      <c r="W14" s="181" t="s">
        <v>127</v>
      </c>
      <c r="X14" s="182" t="s">
        <v>128</v>
      </c>
      <c r="Y14" s="190" t="s">
        <v>38</v>
      </c>
      <c r="Z14" s="185" t="s">
        <v>82</v>
      </c>
      <c r="AA14" s="185" t="s">
        <v>1</v>
      </c>
      <c r="AB14" s="185" t="s">
        <v>16</v>
      </c>
      <c r="AC14" s="192">
        <f t="shared" si="1"/>
        <v>0.22</v>
      </c>
      <c r="AD14" s="193">
        <v>41425</v>
      </c>
      <c r="AE14" s="193" t="s">
        <v>40</v>
      </c>
      <c r="AF14" s="193">
        <v>41424</v>
      </c>
      <c r="AG14" s="193">
        <v>41431</v>
      </c>
      <c r="AH14" s="193">
        <v>41429</v>
      </c>
      <c r="AI14" s="185" t="s">
        <v>49</v>
      </c>
      <c r="AJ14" s="242"/>
      <c r="AK14" s="242"/>
      <c r="AL14" s="242"/>
    </row>
    <row r="15" spans="1:38" s="257" customFormat="1" ht="45" customHeight="1">
      <c r="A15" s="255">
        <v>41452</v>
      </c>
      <c r="B15" s="245">
        <v>41497</v>
      </c>
      <c r="C15" s="256"/>
      <c r="D15" s="254" t="s">
        <v>146</v>
      </c>
      <c r="E15" s="181">
        <v>44</v>
      </c>
      <c r="F15" s="182">
        <v>44</v>
      </c>
      <c r="G15" s="183">
        <v>2.82</v>
      </c>
      <c r="H15" s="184">
        <v>431.2</v>
      </c>
      <c r="I15" s="183">
        <v>387.2</v>
      </c>
      <c r="J15" s="239" t="s">
        <v>38</v>
      </c>
      <c r="K15" s="182" t="s">
        <v>98</v>
      </c>
      <c r="L15" s="273" t="s">
        <v>81</v>
      </c>
      <c r="M15" s="181" t="s">
        <v>39</v>
      </c>
      <c r="N15" s="186" t="s">
        <v>116</v>
      </c>
      <c r="O15" s="187" t="s">
        <v>0</v>
      </c>
      <c r="P15" s="182">
        <v>1760</v>
      </c>
      <c r="Q15" s="243">
        <f t="shared" si="0"/>
        <v>4.83</v>
      </c>
      <c r="R15" s="188">
        <f t="shared" si="2"/>
        <v>8500.7999999999993</v>
      </c>
      <c r="S15" s="188">
        <v>4.78</v>
      </c>
      <c r="T15" s="188">
        <f t="shared" si="3"/>
        <v>8412.8000000000011</v>
      </c>
      <c r="U15" s="188">
        <f t="shared" si="4"/>
        <v>87.999999999998181</v>
      </c>
      <c r="V15" s="190" t="s">
        <v>38</v>
      </c>
      <c r="W15" s="181" t="s">
        <v>127</v>
      </c>
      <c r="X15" s="182" t="s">
        <v>128</v>
      </c>
      <c r="Y15" s="190" t="s">
        <v>38</v>
      </c>
      <c r="Z15" s="185" t="s">
        <v>82</v>
      </c>
      <c r="AA15" s="185" t="s">
        <v>1</v>
      </c>
      <c r="AB15" s="185" t="s">
        <v>16</v>
      </c>
      <c r="AC15" s="192">
        <f t="shared" si="1"/>
        <v>0.22</v>
      </c>
      <c r="AD15" s="193">
        <v>41425</v>
      </c>
      <c r="AE15" s="193" t="s">
        <v>40</v>
      </c>
      <c r="AF15" s="193">
        <v>41424</v>
      </c>
      <c r="AG15" s="193">
        <v>41431</v>
      </c>
      <c r="AH15" s="193">
        <v>41429</v>
      </c>
      <c r="AI15" s="185" t="s">
        <v>49</v>
      </c>
      <c r="AJ15" s="242"/>
      <c r="AK15" s="242"/>
      <c r="AL15" s="242"/>
    </row>
    <row r="16" spans="1:38" s="257" customFormat="1" ht="45" customHeight="1">
      <c r="A16" s="255">
        <v>41452</v>
      </c>
      <c r="B16" s="245">
        <v>41497</v>
      </c>
      <c r="C16" s="256"/>
      <c r="D16" s="254" t="s">
        <v>146</v>
      </c>
      <c r="E16" s="181">
        <v>44</v>
      </c>
      <c r="F16" s="182">
        <v>44</v>
      </c>
      <c r="G16" s="183">
        <v>2.82</v>
      </c>
      <c r="H16" s="184">
        <v>431.2</v>
      </c>
      <c r="I16" s="183">
        <v>387.2</v>
      </c>
      <c r="J16" s="239" t="s">
        <v>38</v>
      </c>
      <c r="K16" s="182" t="s">
        <v>99</v>
      </c>
      <c r="L16" s="273" t="s">
        <v>81</v>
      </c>
      <c r="M16" s="181" t="s">
        <v>39</v>
      </c>
      <c r="N16" s="186" t="s">
        <v>116</v>
      </c>
      <c r="O16" s="187" t="s">
        <v>0</v>
      </c>
      <c r="P16" s="182">
        <v>1760</v>
      </c>
      <c r="Q16" s="243">
        <f t="shared" si="0"/>
        <v>4.83</v>
      </c>
      <c r="R16" s="188">
        <f t="shared" si="2"/>
        <v>8500.7999999999993</v>
      </c>
      <c r="S16" s="188">
        <v>4.78</v>
      </c>
      <c r="T16" s="188">
        <f t="shared" si="3"/>
        <v>8412.8000000000011</v>
      </c>
      <c r="U16" s="188">
        <f t="shared" si="4"/>
        <v>87.999999999998181</v>
      </c>
      <c r="V16" s="190" t="s">
        <v>38</v>
      </c>
      <c r="W16" s="181" t="s">
        <v>127</v>
      </c>
      <c r="X16" s="182" t="s">
        <v>128</v>
      </c>
      <c r="Y16" s="190" t="s">
        <v>38</v>
      </c>
      <c r="Z16" s="185" t="s">
        <v>82</v>
      </c>
      <c r="AA16" s="185" t="s">
        <v>1</v>
      </c>
      <c r="AB16" s="185" t="s">
        <v>16</v>
      </c>
      <c r="AC16" s="192">
        <f t="shared" si="1"/>
        <v>0.22</v>
      </c>
      <c r="AD16" s="193">
        <v>41425</v>
      </c>
      <c r="AE16" s="193" t="s">
        <v>40</v>
      </c>
      <c r="AF16" s="193">
        <v>41424</v>
      </c>
      <c r="AG16" s="193">
        <v>41431</v>
      </c>
      <c r="AH16" s="193">
        <v>41429</v>
      </c>
      <c r="AI16" s="185" t="s">
        <v>49</v>
      </c>
      <c r="AJ16" s="242"/>
      <c r="AK16" s="242"/>
      <c r="AL16" s="242"/>
    </row>
    <row r="17" spans="1:38" s="257" customFormat="1" ht="45" customHeight="1">
      <c r="A17" s="255">
        <v>41452</v>
      </c>
      <c r="B17" s="245">
        <v>41497</v>
      </c>
      <c r="C17" s="256"/>
      <c r="D17" s="254" t="s">
        <v>146</v>
      </c>
      <c r="E17" s="181">
        <v>14</v>
      </c>
      <c r="F17" s="182">
        <v>14</v>
      </c>
      <c r="G17" s="183">
        <v>0.64</v>
      </c>
      <c r="H17" s="184">
        <v>151.19999999999999</v>
      </c>
      <c r="I17" s="183">
        <v>140</v>
      </c>
      <c r="J17" s="239" t="s">
        <v>38</v>
      </c>
      <c r="K17" s="182" t="s">
        <v>100</v>
      </c>
      <c r="L17" s="273" t="s">
        <v>101</v>
      </c>
      <c r="M17" s="181" t="s">
        <v>39</v>
      </c>
      <c r="N17" s="186" t="s">
        <v>117</v>
      </c>
      <c r="O17" s="187" t="s">
        <v>0</v>
      </c>
      <c r="P17" s="182">
        <v>936</v>
      </c>
      <c r="Q17" s="243">
        <f t="shared" si="0"/>
        <v>4.01</v>
      </c>
      <c r="R17" s="188">
        <f t="shared" si="2"/>
        <v>3753.3599999999997</v>
      </c>
      <c r="S17" s="188">
        <v>3.97</v>
      </c>
      <c r="T17" s="188">
        <f t="shared" si="3"/>
        <v>3715.92</v>
      </c>
      <c r="U17" s="188">
        <f t="shared" si="4"/>
        <v>37.4399999999996</v>
      </c>
      <c r="V17" s="190" t="s">
        <v>38</v>
      </c>
      <c r="W17" s="181" t="s">
        <v>84</v>
      </c>
      <c r="X17" s="182" t="s">
        <v>129</v>
      </c>
      <c r="Y17" s="190" t="s">
        <v>38</v>
      </c>
      <c r="Z17" s="185" t="s">
        <v>82</v>
      </c>
      <c r="AA17" s="185" t="s">
        <v>1</v>
      </c>
      <c r="AB17" s="185" t="s">
        <v>16</v>
      </c>
      <c r="AC17" s="192">
        <f t="shared" si="1"/>
        <v>0.14957264957264957</v>
      </c>
      <c r="AD17" s="193">
        <v>41427</v>
      </c>
      <c r="AE17" s="193" t="s">
        <v>40</v>
      </c>
      <c r="AF17" s="193">
        <v>41424</v>
      </c>
      <c r="AG17" s="193">
        <v>41431</v>
      </c>
      <c r="AH17" s="193">
        <v>41429</v>
      </c>
      <c r="AI17" s="185" t="s">
        <v>49</v>
      </c>
      <c r="AJ17" s="242"/>
      <c r="AK17" s="242"/>
      <c r="AL17" s="242"/>
    </row>
    <row r="18" spans="1:38" s="257" customFormat="1" ht="45" customHeight="1">
      <c r="A18" s="255">
        <v>41452</v>
      </c>
      <c r="B18" s="245">
        <v>41497</v>
      </c>
      <c r="C18" s="256"/>
      <c r="D18" s="254" t="s">
        <v>146</v>
      </c>
      <c r="E18" s="181">
        <v>10</v>
      </c>
      <c r="F18" s="182">
        <v>10</v>
      </c>
      <c r="G18" s="184">
        <v>0.48</v>
      </c>
      <c r="H18" s="184">
        <v>106.3</v>
      </c>
      <c r="I18" s="184">
        <v>94</v>
      </c>
      <c r="J18" s="239" t="s">
        <v>38</v>
      </c>
      <c r="K18" s="182" t="s">
        <v>102</v>
      </c>
      <c r="L18" s="273" t="s">
        <v>103</v>
      </c>
      <c r="M18" s="181" t="s">
        <v>39</v>
      </c>
      <c r="N18" s="186" t="s">
        <v>118</v>
      </c>
      <c r="O18" s="187" t="s">
        <v>0</v>
      </c>
      <c r="P18" s="244">
        <v>1120</v>
      </c>
      <c r="Q18" s="243">
        <f t="shared" si="0"/>
        <v>1.96</v>
      </c>
      <c r="R18" s="188">
        <f t="shared" si="2"/>
        <v>2195.1999999999998</v>
      </c>
      <c r="S18" s="188">
        <v>1.94</v>
      </c>
      <c r="T18" s="188">
        <f t="shared" si="3"/>
        <v>2172.7999999999997</v>
      </c>
      <c r="U18" s="188">
        <f t="shared" si="4"/>
        <v>22.400000000000091</v>
      </c>
      <c r="V18" s="190" t="s">
        <v>38</v>
      </c>
      <c r="W18" s="189" t="s">
        <v>90</v>
      </c>
      <c r="X18" s="182" t="s">
        <v>130</v>
      </c>
      <c r="Y18" s="190" t="s">
        <v>38</v>
      </c>
      <c r="Z18" s="185" t="s">
        <v>82</v>
      </c>
      <c r="AA18" s="185" t="s">
        <v>1</v>
      </c>
      <c r="AB18" s="185" t="s">
        <v>16</v>
      </c>
      <c r="AC18" s="192">
        <f>I18/P18</f>
        <v>8.3928571428571422E-2</v>
      </c>
      <c r="AD18" s="245" t="s">
        <v>91</v>
      </c>
      <c r="AE18" s="185" t="s">
        <v>40</v>
      </c>
      <c r="AF18" s="245" t="s">
        <v>87</v>
      </c>
      <c r="AG18" s="246">
        <v>41437</v>
      </c>
      <c r="AH18" s="246">
        <v>41435</v>
      </c>
      <c r="AI18" s="185" t="s">
        <v>49</v>
      </c>
      <c r="AJ18" s="242"/>
      <c r="AK18" s="242"/>
      <c r="AL18" s="242"/>
    </row>
    <row r="19" spans="1:38" s="257" customFormat="1" ht="45" customHeight="1">
      <c r="A19" s="255">
        <v>41452</v>
      </c>
      <c r="B19" s="245">
        <v>41497</v>
      </c>
      <c r="C19" s="256"/>
      <c r="D19" s="254" t="s">
        <v>146</v>
      </c>
      <c r="E19" s="181">
        <v>25</v>
      </c>
      <c r="F19" s="182">
        <v>25</v>
      </c>
      <c r="G19" s="184">
        <v>1.05</v>
      </c>
      <c r="H19" s="184">
        <v>256</v>
      </c>
      <c r="I19" s="184">
        <v>232</v>
      </c>
      <c r="J19" s="239" t="s">
        <v>38</v>
      </c>
      <c r="K19" s="182" t="s">
        <v>104</v>
      </c>
      <c r="L19" s="273" t="s">
        <v>103</v>
      </c>
      <c r="M19" s="181" t="s">
        <v>39</v>
      </c>
      <c r="N19" s="186" t="s">
        <v>119</v>
      </c>
      <c r="O19" s="187" t="s">
        <v>0</v>
      </c>
      <c r="P19" s="182">
        <v>2465</v>
      </c>
      <c r="Q19" s="243">
        <f t="shared" si="0"/>
        <v>2.0099999999999998</v>
      </c>
      <c r="R19" s="188">
        <f t="shared" si="2"/>
        <v>4954.6499999999996</v>
      </c>
      <c r="S19" s="188">
        <v>1.99</v>
      </c>
      <c r="T19" s="188">
        <f t="shared" si="3"/>
        <v>4905.3500000000004</v>
      </c>
      <c r="U19" s="188">
        <f t="shared" si="4"/>
        <v>49.299999999999272</v>
      </c>
      <c r="V19" s="190" t="s">
        <v>38</v>
      </c>
      <c r="W19" s="181" t="s">
        <v>90</v>
      </c>
      <c r="X19" s="182" t="s">
        <v>131</v>
      </c>
      <c r="Y19" s="190" t="s">
        <v>38</v>
      </c>
      <c r="Z19" s="185" t="s">
        <v>82</v>
      </c>
      <c r="AA19" s="185" t="s">
        <v>1</v>
      </c>
      <c r="AB19" s="185" t="s">
        <v>16</v>
      </c>
      <c r="AC19" s="192">
        <f>I19/P19</f>
        <v>9.4117647058823528E-2</v>
      </c>
      <c r="AD19" s="193">
        <v>41431</v>
      </c>
      <c r="AE19" s="193" t="s">
        <v>40</v>
      </c>
      <c r="AF19" s="193">
        <v>41429</v>
      </c>
      <c r="AG19" s="246">
        <v>41437</v>
      </c>
      <c r="AH19" s="246">
        <v>41435</v>
      </c>
      <c r="AI19" s="185" t="s">
        <v>49</v>
      </c>
      <c r="AJ19" s="242"/>
      <c r="AK19" s="242"/>
      <c r="AL19" s="242"/>
    </row>
    <row r="20" spans="1:38" s="257" customFormat="1" ht="45" customHeight="1">
      <c r="A20" s="255">
        <v>41452</v>
      </c>
      <c r="B20" s="245">
        <v>41497</v>
      </c>
      <c r="C20" s="256"/>
      <c r="D20" s="254" t="s">
        <v>146</v>
      </c>
      <c r="E20" s="235">
        <v>55</v>
      </c>
      <c r="F20" s="236">
        <v>55</v>
      </c>
      <c r="G20" s="238">
        <v>2.57</v>
      </c>
      <c r="H20" s="238">
        <v>570</v>
      </c>
      <c r="I20" s="238">
        <v>532</v>
      </c>
      <c r="J20" s="239" t="s">
        <v>38</v>
      </c>
      <c r="K20" s="236" t="s">
        <v>105</v>
      </c>
      <c r="L20" s="273" t="s">
        <v>88</v>
      </c>
      <c r="M20" s="181" t="s">
        <v>39</v>
      </c>
      <c r="N20" s="186" t="s">
        <v>120</v>
      </c>
      <c r="O20" s="187" t="s">
        <v>0</v>
      </c>
      <c r="P20" s="236">
        <v>3008</v>
      </c>
      <c r="Q20" s="243">
        <f t="shared" si="0"/>
        <v>2.78</v>
      </c>
      <c r="R20" s="188">
        <f t="shared" si="2"/>
        <v>8362.24</v>
      </c>
      <c r="S20" s="188">
        <v>2.75</v>
      </c>
      <c r="T20" s="188">
        <f t="shared" si="3"/>
        <v>8272</v>
      </c>
      <c r="U20" s="188">
        <f t="shared" si="4"/>
        <v>90.239999999999782</v>
      </c>
      <c r="V20" s="190" t="s">
        <v>38</v>
      </c>
      <c r="W20" s="181" t="s">
        <v>90</v>
      </c>
      <c r="X20" s="182" t="s">
        <v>131</v>
      </c>
      <c r="Y20" s="190" t="s">
        <v>38</v>
      </c>
      <c r="Z20" s="185" t="s">
        <v>82</v>
      </c>
      <c r="AA20" s="185" t="s">
        <v>1</v>
      </c>
      <c r="AB20" s="185" t="s">
        <v>16</v>
      </c>
      <c r="AC20" s="192">
        <f>I20/P20</f>
        <v>0.17686170212765959</v>
      </c>
      <c r="AD20" s="246">
        <v>41432</v>
      </c>
      <c r="AE20" s="246" t="s">
        <v>40</v>
      </c>
      <c r="AF20" s="246">
        <v>41431</v>
      </c>
      <c r="AG20" s="246">
        <v>41437</v>
      </c>
      <c r="AH20" s="246">
        <v>41436</v>
      </c>
      <c r="AI20" s="185" t="s">
        <v>49</v>
      </c>
      <c r="AJ20" s="242"/>
      <c r="AK20" s="242"/>
      <c r="AL20" s="242"/>
    </row>
    <row r="21" spans="1:38" s="257" customFormat="1" ht="45" customHeight="1">
      <c r="A21" s="255">
        <v>41452</v>
      </c>
      <c r="B21" s="245">
        <v>41497</v>
      </c>
      <c r="C21" s="256"/>
      <c r="D21" s="254" t="s">
        <v>146</v>
      </c>
      <c r="E21" s="181">
        <v>87</v>
      </c>
      <c r="F21" s="182">
        <v>87</v>
      </c>
      <c r="G21" s="183">
        <v>2.14</v>
      </c>
      <c r="H21" s="184">
        <v>295.8</v>
      </c>
      <c r="I21" s="183">
        <v>234.9</v>
      </c>
      <c r="J21" s="239" t="s">
        <v>38</v>
      </c>
      <c r="K21" s="182" t="s">
        <v>106</v>
      </c>
      <c r="L21" s="273" t="s">
        <v>81</v>
      </c>
      <c r="M21" s="181" t="s">
        <v>39</v>
      </c>
      <c r="N21" s="186" t="s">
        <v>121</v>
      </c>
      <c r="O21" s="187" t="s">
        <v>0</v>
      </c>
      <c r="P21" s="182">
        <v>2408</v>
      </c>
      <c r="Q21" s="243">
        <f t="shared" si="0"/>
        <v>3.4</v>
      </c>
      <c r="R21" s="188">
        <f t="shared" si="2"/>
        <v>8187.2</v>
      </c>
      <c r="S21" s="188">
        <v>3.37</v>
      </c>
      <c r="T21" s="188">
        <f t="shared" si="3"/>
        <v>8114.96</v>
      </c>
      <c r="U21" s="188">
        <f t="shared" si="4"/>
        <v>72.239999999999782</v>
      </c>
      <c r="V21" s="190" t="s">
        <v>38</v>
      </c>
      <c r="W21" s="181" t="s">
        <v>84</v>
      </c>
      <c r="X21" s="182" t="s">
        <v>89</v>
      </c>
      <c r="Y21" s="190" t="s">
        <v>38</v>
      </c>
      <c r="Z21" s="185" t="s">
        <v>82</v>
      </c>
      <c r="AA21" s="185" t="s">
        <v>1</v>
      </c>
      <c r="AB21" s="185" t="s">
        <v>16</v>
      </c>
      <c r="AC21" s="192">
        <f>I21/P21</f>
        <v>9.7549833887043191E-2</v>
      </c>
      <c r="AD21" s="246">
        <v>41436</v>
      </c>
      <c r="AE21" s="246" t="s">
        <v>40</v>
      </c>
      <c r="AF21" s="246">
        <v>41435</v>
      </c>
      <c r="AG21" s="246">
        <v>41443</v>
      </c>
      <c r="AH21" s="246">
        <v>41439</v>
      </c>
      <c r="AI21" s="185" t="s">
        <v>49</v>
      </c>
      <c r="AJ21" s="242"/>
      <c r="AK21" s="242"/>
      <c r="AL21" s="242"/>
    </row>
    <row r="22" spans="1:38" s="257" customFormat="1" ht="45" customHeight="1">
      <c r="A22" s="255">
        <v>41452</v>
      </c>
      <c r="B22" s="245">
        <v>41497</v>
      </c>
      <c r="C22" s="256"/>
      <c r="D22" s="254" t="s">
        <v>146</v>
      </c>
      <c r="E22" s="235">
        <v>48</v>
      </c>
      <c r="F22" s="236">
        <v>48</v>
      </c>
      <c r="G22" s="237">
        <v>2.1</v>
      </c>
      <c r="H22" s="238">
        <v>361.64</v>
      </c>
      <c r="I22" s="237">
        <v>316.8</v>
      </c>
      <c r="J22" s="239" t="s">
        <v>38</v>
      </c>
      <c r="K22" s="236" t="s">
        <v>107</v>
      </c>
      <c r="L22" s="273" t="s">
        <v>108</v>
      </c>
      <c r="M22" s="181" t="s">
        <v>39</v>
      </c>
      <c r="N22" s="274" t="s">
        <v>152</v>
      </c>
      <c r="O22" s="187" t="s">
        <v>0</v>
      </c>
      <c r="P22" s="236">
        <v>1536</v>
      </c>
      <c r="Q22" s="243">
        <f t="shared" si="0"/>
        <v>5.91</v>
      </c>
      <c r="R22" s="188">
        <f t="shared" si="2"/>
        <v>9077.76</v>
      </c>
      <c r="S22" s="188">
        <v>5.85</v>
      </c>
      <c r="T22" s="188">
        <f t="shared" si="3"/>
        <v>8985.5999999999985</v>
      </c>
      <c r="U22" s="188">
        <f t="shared" si="4"/>
        <v>92.160000000001673</v>
      </c>
      <c r="V22" s="190" t="s">
        <v>38</v>
      </c>
      <c r="W22" s="235" t="s">
        <v>125</v>
      </c>
      <c r="X22" s="241" t="s">
        <v>132</v>
      </c>
      <c r="Y22" s="190" t="s">
        <v>38</v>
      </c>
      <c r="Z22" s="185" t="s">
        <v>82</v>
      </c>
      <c r="AA22" s="185" t="s">
        <v>1</v>
      </c>
      <c r="AB22" s="185" t="s">
        <v>16</v>
      </c>
      <c r="AC22" s="192">
        <f>I22/P22</f>
        <v>0.20625000000000002</v>
      </c>
      <c r="AD22" s="246">
        <v>41431</v>
      </c>
      <c r="AE22" s="246" t="s">
        <v>40</v>
      </c>
      <c r="AF22" s="246">
        <v>41430</v>
      </c>
      <c r="AG22" s="246">
        <v>41443</v>
      </c>
      <c r="AH22" s="246">
        <v>41439</v>
      </c>
      <c r="AI22" s="185" t="s">
        <v>49</v>
      </c>
      <c r="AJ22" s="242"/>
      <c r="AK22" s="242"/>
      <c r="AL22" s="242"/>
    </row>
    <row r="23" spans="1:38" s="257" customFormat="1" ht="45" customHeight="1">
      <c r="A23" s="255">
        <v>41452</v>
      </c>
      <c r="B23" s="245">
        <v>41497</v>
      </c>
      <c r="C23" s="256"/>
      <c r="D23" s="254" t="s">
        <v>146</v>
      </c>
      <c r="E23" s="235">
        <v>47</v>
      </c>
      <c r="F23" s="236">
        <v>47</v>
      </c>
      <c r="G23" s="237">
        <v>3.41</v>
      </c>
      <c r="H23" s="184">
        <v>591.26</v>
      </c>
      <c r="I23" s="183">
        <v>504.31</v>
      </c>
      <c r="J23" s="239" t="s">
        <v>38</v>
      </c>
      <c r="K23" s="236" t="s">
        <v>109</v>
      </c>
      <c r="L23" s="273" t="s">
        <v>103</v>
      </c>
      <c r="M23" s="181" t="s">
        <v>39</v>
      </c>
      <c r="N23" s="274" t="s">
        <v>122</v>
      </c>
      <c r="O23" s="187" t="s">
        <v>0</v>
      </c>
      <c r="P23" s="236">
        <v>2976</v>
      </c>
      <c r="Q23" s="243">
        <f t="shared" si="0"/>
        <v>4.5999999999999996</v>
      </c>
      <c r="R23" s="188">
        <f t="shared" si="2"/>
        <v>13689.599999999999</v>
      </c>
      <c r="S23" s="188">
        <v>4.55</v>
      </c>
      <c r="T23" s="188">
        <f t="shared" si="3"/>
        <v>13540.8</v>
      </c>
      <c r="U23" s="188">
        <f t="shared" si="4"/>
        <v>148.79999999999927</v>
      </c>
      <c r="V23" s="190" t="s">
        <v>38</v>
      </c>
      <c r="W23" s="235" t="s">
        <v>85</v>
      </c>
      <c r="X23" s="182" t="s">
        <v>133</v>
      </c>
      <c r="Y23" s="190" t="s">
        <v>38</v>
      </c>
      <c r="Z23" s="185" t="s">
        <v>82</v>
      </c>
      <c r="AA23" s="185" t="s">
        <v>1</v>
      </c>
      <c r="AB23" s="185" t="s">
        <v>16</v>
      </c>
      <c r="AC23" s="192">
        <f t="shared" ref="AC23:AC29" si="5">I23/P23</f>
        <v>0.16945900537634409</v>
      </c>
      <c r="AD23" s="246">
        <v>41437</v>
      </c>
      <c r="AE23" s="246" t="s">
        <v>40</v>
      </c>
      <c r="AF23" s="246">
        <v>41435</v>
      </c>
      <c r="AG23" s="246">
        <v>41443</v>
      </c>
      <c r="AH23" s="246">
        <v>41439</v>
      </c>
      <c r="AI23" s="185" t="s">
        <v>49</v>
      </c>
      <c r="AJ23" s="242"/>
      <c r="AK23" s="242"/>
      <c r="AL23" s="242"/>
    </row>
    <row r="24" spans="1:38" s="257" customFormat="1" ht="45" customHeight="1">
      <c r="A24" s="255">
        <v>41452</v>
      </c>
      <c r="B24" s="245">
        <v>41497</v>
      </c>
      <c r="C24" s="256"/>
      <c r="D24" s="254" t="s">
        <v>146</v>
      </c>
      <c r="E24" s="189">
        <v>22</v>
      </c>
      <c r="F24" s="244">
        <v>22</v>
      </c>
      <c r="G24" s="247">
        <v>1.17</v>
      </c>
      <c r="H24" s="248">
        <v>240</v>
      </c>
      <c r="I24" s="247">
        <v>223</v>
      </c>
      <c r="J24" s="239" t="s">
        <v>38</v>
      </c>
      <c r="K24" s="236" t="s">
        <v>110</v>
      </c>
      <c r="L24" s="273" t="s">
        <v>88</v>
      </c>
      <c r="M24" s="181" t="s">
        <v>39</v>
      </c>
      <c r="N24" s="274" t="s">
        <v>123</v>
      </c>
      <c r="O24" s="187" t="s">
        <v>0</v>
      </c>
      <c r="P24" s="244">
        <v>1408</v>
      </c>
      <c r="Q24" s="243">
        <f t="shared" si="0"/>
        <v>3</v>
      </c>
      <c r="R24" s="188">
        <f t="shared" si="2"/>
        <v>4224</v>
      </c>
      <c r="S24" s="188">
        <v>2.97</v>
      </c>
      <c r="T24" s="188">
        <f t="shared" si="3"/>
        <v>4181.76</v>
      </c>
      <c r="U24" s="188">
        <f t="shared" si="4"/>
        <v>42.239999999999782</v>
      </c>
      <c r="V24" s="190" t="s">
        <v>38</v>
      </c>
      <c r="W24" s="189" t="s">
        <v>90</v>
      </c>
      <c r="X24" s="182" t="s">
        <v>134</v>
      </c>
      <c r="Y24" s="190" t="s">
        <v>38</v>
      </c>
      <c r="Z24" s="185" t="s">
        <v>82</v>
      </c>
      <c r="AA24" s="185" t="s">
        <v>1</v>
      </c>
      <c r="AB24" s="185" t="s">
        <v>16</v>
      </c>
      <c r="AC24" s="192">
        <f t="shared" si="5"/>
        <v>0.15838068181818182</v>
      </c>
      <c r="AD24" s="246">
        <v>41438</v>
      </c>
      <c r="AE24" s="246" t="s">
        <v>40</v>
      </c>
      <c r="AF24" s="246">
        <v>41437</v>
      </c>
      <c r="AG24" s="246">
        <v>41444</v>
      </c>
      <c r="AH24" s="246">
        <v>41443</v>
      </c>
      <c r="AI24" s="185" t="s">
        <v>49</v>
      </c>
      <c r="AJ24" s="242"/>
      <c r="AK24" s="242"/>
      <c r="AL24" s="242"/>
    </row>
    <row r="25" spans="1:38" s="257" customFormat="1" ht="45" customHeight="1">
      <c r="A25" s="255">
        <v>41452</v>
      </c>
      <c r="B25" s="245">
        <v>41497</v>
      </c>
      <c r="C25" s="256"/>
      <c r="D25" s="254" t="s">
        <v>146</v>
      </c>
      <c r="E25" s="189">
        <v>22</v>
      </c>
      <c r="F25" s="244">
        <v>22</v>
      </c>
      <c r="G25" s="247">
        <v>1.17</v>
      </c>
      <c r="H25" s="248">
        <v>240</v>
      </c>
      <c r="I25" s="247">
        <v>223</v>
      </c>
      <c r="J25" s="239" t="s">
        <v>38</v>
      </c>
      <c r="K25" s="236" t="s">
        <v>111</v>
      </c>
      <c r="L25" s="273" t="s">
        <v>88</v>
      </c>
      <c r="M25" s="181" t="s">
        <v>39</v>
      </c>
      <c r="N25" s="274" t="s">
        <v>123</v>
      </c>
      <c r="O25" s="187" t="s">
        <v>0</v>
      </c>
      <c r="P25" s="244">
        <v>1384</v>
      </c>
      <c r="Q25" s="243">
        <f t="shared" si="0"/>
        <v>2.91</v>
      </c>
      <c r="R25" s="188">
        <f t="shared" si="2"/>
        <v>4027.44</v>
      </c>
      <c r="S25" s="188">
        <v>2.88</v>
      </c>
      <c r="T25" s="188">
        <f t="shared" si="3"/>
        <v>3985.92</v>
      </c>
      <c r="U25" s="188">
        <f t="shared" si="4"/>
        <v>41.519999999999982</v>
      </c>
      <c r="V25" s="190" t="s">
        <v>38</v>
      </c>
      <c r="W25" s="189" t="s">
        <v>90</v>
      </c>
      <c r="X25" s="182" t="s">
        <v>134</v>
      </c>
      <c r="Y25" s="190" t="s">
        <v>38</v>
      </c>
      <c r="Z25" s="185" t="s">
        <v>82</v>
      </c>
      <c r="AA25" s="185" t="s">
        <v>1</v>
      </c>
      <c r="AB25" s="185" t="s">
        <v>16</v>
      </c>
      <c r="AC25" s="192">
        <f t="shared" si="5"/>
        <v>0.1611271676300578</v>
      </c>
      <c r="AD25" s="246">
        <v>41438</v>
      </c>
      <c r="AE25" s="246" t="s">
        <v>40</v>
      </c>
      <c r="AF25" s="246">
        <v>41437</v>
      </c>
      <c r="AG25" s="246">
        <v>41445</v>
      </c>
      <c r="AH25" s="246">
        <v>41443</v>
      </c>
      <c r="AI25" s="185" t="s">
        <v>49</v>
      </c>
      <c r="AJ25" s="242"/>
      <c r="AK25" s="242"/>
      <c r="AL25" s="242"/>
    </row>
    <row r="26" spans="1:38" s="257" customFormat="1" ht="45" customHeight="1">
      <c r="A26" s="255">
        <v>41452</v>
      </c>
      <c r="B26" s="245">
        <v>41497</v>
      </c>
      <c r="C26" s="256"/>
      <c r="D26" s="254" t="s">
        <v>146</v>
      </c>
      <c r="E26" s="189">
        <v>22</v>
      </c>
      <c r="F26" s="244">
        <v>22</v>
      </c>
      <c r="G26" s="247">
        <v>1.17</v>
      </c>
      <c r="H26" s="248">
        <v>240</v>
      </c>
      <c r="I26" s="247">
        <v>223</v>
      </c>
      <c r="J26" s="239" t="s">
        <v>38</v>
      </c>
      <c r="K26" s="236" t="s">
        <v>112</v>
      </c>
      <c r="L26" s="273" t="s">
        <v>88</v>
      </c>
      <c r="M26" s="181" t="s">
        <v>39</v>
      </c>
      <c r="N26" s="274" t="s">
        <v>123</v>
      </c>
      <c r="O26" s="187" t="s">
        <v>0</v>
      </c>
      <c r="P26" s="244">
        <v>1368</v>
      </c>
      <c r="Q26" s="243">
        <f t="shared" si="0"/>
        <v>2.91</v>
      </c>
      <c r="R26" s="188">
        <f t="shared" si="2"/>
        <v>3980.88</v>
      </c>
      <c r="S26" s="188">
        <v>2.88</v>
      </c>
      <c r="T26" s="188">
        <f t="shared" si="3"/>
        <v>3939.8399999999997</v>
      </c>
      <c r="U26" s="188">
        <f t="shared" si="4"/>
        <v>41.040000000000418</v>
      </c>
      <c r="V26" s="190" t="s">
        <v>38</v>
      </c>
      <c r="W26" s="189" t="s">
        <v>90</v>
      </c>
      <c r="X26" s="182" t="s">
        <v>134</v>
      </c>
      <c r="Y26" s="190" t="s">
        <v>38</v>
      </c>
      <c r="Z26" s="185" t="s">
        <v>82</v>
      </c>
      <c r="AA26" s="185" t="s">
        <v>1</v>
      </c>
      <c r="AB26" s="185" t="s">
        <v>16</v>
      </c>
      <c r="AC26" s="192">
        <f t="shared" si="5"/>
        <v>0.16301169590643275</v>
      </c>
      <c r="AD26" s="246">
        <v>41438</v>
      </c>
      <c r="AE26" s="246" t="s">
        <v>40</v>
      </c>
      <c r="AF26" s="246">
        <v>41437</v>
      </c>
      <c r="AG26" s="246">
        <v>41445</v>
      </c>
      <c r="AH26" s="246">
        <v>41443</v>
      </c>
      <c r="AI26" s="185" t="s">
        <v>49</v>
      </c>
      <c r="AJ26" s="242"/>
      <c r="AK26" s="242"/>
      <c r="AL26" s="242"/>
    </row>
    <row r="27" spans="1:38" s="257" customFormat="1" ht="45" customHeight="1">
      <c r="A27" s="255">
        <v>41452</v>
      </c>
      <c r="B27" s="245">
        <v>41497</v>
      </c>
      <c r="C27" s="256"/>
      <c r="D27" s="254" t="s">
        <v>146</v>
      </c>
      <c r="E27" s="189">
        <v>18</v>
      </c>
      <c r="F27" s="244">
        <v>18</v>
      </c>
      <c r="G27" s="247">
        <v>0.94</v>
      </c>
      <c r="H27" s="248">
        <v>216</v>
      </c>
      <c r="I27" s="247">
        <v>202</v>
      </c>
      <c r="J27" s="239" t="s">
        <v>38</v>
      </c>
      <c r="K27" s="236" t="s">
        <v>113</v>
      </c>
      <c r="L27" s="273" t="s">
        <v>103</v>
      </c>
      <c r="M27" s="181" t="s">
        <v>39</v>
      </c>
      <c r="N27" s="274" t="s">
        <v>124</v>
      </c>
      <c r="O27" s="187" t="s">
        <v>0</v>
      </c>
      <c r="P27" s="244">
        <v>1824</v>
      </c>
      <c r="Q27" s="243">
        <f t="shared" si="0"/>
        <v>2.7</v>
      </c>
      <c r="R27" s="188">
        <f t="shared" si="2"/>
        <v>4924.8</v>
      </c>
      <c r="S27" s="188">
        <v>2.67</v>
      </c>
      <c r="T27" s="188">
        <f t="shared" si="3"/>
        <v>4870.08</v>
      </c>
      <c r="U27" s="188">
        <f t="shared" si="4"/>
        <v>54.720000000000255</v>
      </c>
      <c r="V27" s="190" t="s">
        <v>38</v>
      </c>
      <c r="W27" s="189" t="s">
        <v>90</v>
      </c>
      <c r="X27" s="182" t="s">
        <v>134</v>
      </c>
      <c r="Y27" s="190" t="s">
        <v>38</v>
      </c>
      <c r="Z27" s="185" t="s">
        <v>82</v>
      </c>
      <c r="AA27" s="185" t="s">
        <v>1</v>
      </c>
      <c r="AB27" s="185" t="s">
        <v>16</v>
      </c>
      <c r="AC27" s="192">
        <f t="shared" si="5"/>
        <v>0.11074561403508772</v>
      </c>
      <c r="AD27" s="246">
        <v>41438</v>
      </c>
      <c r="AE27" s="246" t="s">
        <v>40</v>
      </c>
      <c r="AF27" s="246">
        <v>41437</v>
      </c>
      <c r="AG27" s="246">
        <v>41444</v>
      </c>
      <c r="AH27" s="246">
        <v>41443</v>
      </c>
      <c r="AI27" s="185" t="s">
        <v>49</v>
      </c>
      <c r="AJ27" s="242"/>
      <c r="AK27" s="242"/>
      <c r="AL27" s="242"/>
    </row>
    <row r="28" spans="1:38" s="257" customFormat="1" ht="45" customHeight="1">
      <c r="A28" s="255">
        <v>41452</v>
      </c>
      <c r="B28" s="245">
        <v>41497</v>
      </c>
      <c r="C28" s="256"/>
      <c r="D28" s="254" t="s">
        <v>146</v>
      </c>
      <c r="E28" s="189">
        <v>16</v>
      </c>
      <c r="F28" s="244">
        <v>16</v>
      </c>
      <c r="G28" s="247">
        <v>0.85</v>
      </c>
      <c r="H28" s="248">
        <v>200.33</v>
      </c>
      <c r="I28" s="249">
        <v>179</v>
      </c>
      <c r="J28" s="239" t="s">
        <v>38</v>
      </c>
      <c r="K28" s="236" t="s">
        <v>114</v>
      </c>
      <c r="L28" s="273" t="s">
        <v>103</v>
      </c>
      <c r="M28" s="181" t="s">
        <v>39</v>
      </c>
      <c r="N28" s="274" t="s">
        <v>124</v>
      </c>
      <c r="O28" s="187" t="s">
        <v>0</v>
      </c>
      <c r="P28" s="244">
        <v>1640</v>
      </c>
      <c r="Q28" s="243">
        <f t="shared" si="0"/>
        <v>2.56</v>
      </c>
      <c r="R28" s="188">
        <f t="shared" si="2"/>
        <v>4198.3999999999996</v>
      </c>
      <c r="S28" s="188">
        <v>2.5299999999999998</v>
      </c>
      <c r="T28" s="188">
        <f t="shared" si="3"/>
        <v>4149.2</v>
      </c>
      <c r="U28" s="188">
        <f t="shared" si="4"/>
        <v>49.199999999999818</v>
      </c>
      <c r="V28" s="190" t="s">
        <v>38</v>
      </c>
      <c r="W28" s="189" t="s">
        <v>90</v>
      </c>
      <c r="X28" s="182" t="s">
        <v>134</v>
      </c>
      <c r="Y28" s="190" t="s">
        <v>38</v>
      </c>
      <c r="Z28" s="185" t="s">
        <v>82</v>
      </c>
      <c r="AA28" s="185" t="s">
        <v>1</v>
      </c>
      <c r="AB28" s="185" t="s">
        <v>16</v>
      </c>
      <c r="AC28" s="192">
        <f t="shared" si="5"/>
        <v>0.10914634146341463</v>
      </c>
      <c r="AD28" s="246">
        <v>41438</v>
      </c>
      <c r="AE28" s="246" t="s">
        <v>40</v>
      </c>
      <c r="AF28" s="246">
        <v>41437</v>
      </c>
      <c r="AG28" s="246">
        <v>41444</v>
      </c>
      <c r="AH28" s="246">
        <v>41443</v>
      </c>
      <c r="AI28" s="185" t="s">
        <v>49</v>
      </c>
      <c r="AJ28" s="242"/>
      <c r="AK28" s="242"/>
      <c r="AL28" s="242"/>
    </row>
    <row r="29" spans="1:38" s="258" customFormat="1" ht="45" customHeight="1">
      <c r="A29" s="255">
        <v>41452</v>
      </c>
      <c r="B29" s="245">
        <v>41497</v>
      </c>
      <c r="C29" s="256"/>
      <c r="D29" s="254" t="s">
        <v>146</v>
      </c>
      <c r="E29" s="189">
        <v>15</v>
      </c>
      <c r="F29" s="244">
        <v>15</v>
      </c>
      <c r="G29" s="247">
        <v>0.8</v>
      </c>
      <c r="H29" s="248">
        <v>180</v>
      </c>
      <c r="I29" s="247">
        <v>168</v>
      </c>
      <c r="J29" s="239" t="s">
        <v>38</v>
      </c>
      <c r="K29" s="236" t="s">
        <v>115</v>
      </c>
      <c r="L29" s="273" t="s">
        <v>103</v>
      </c>
      <c r="M29" s="235" t="s">
        <v>39</v>
      </c>
      <c r="N29" s="274" t="s">
        <v>124</v>
      </c>
      <c r="O29" s="187" t="s">
        <v>0</v>
      </c>
      <c r="P29" s="244">
        <v>1496</v>
      </c>
      <c r="Q29" s="243">
        <f t="shared" si="0"/>
        <v>2.7</v>
      </c>
      <c r="R29" s="188">
        <f t="shared" si="2"/>
        <v>4039.2000000000003</v>
      </c>
      <c r="S29" s="188">
        <v>2.67</v>
      </c>
      <c r="T29" s="188">
        <f t="shared" si="3"/>
        <v>3994.3199999999997</v>
      </c>
      <c r="U29" s="188">
        <f t="shared" si="4"/>
        <v>44.880000000000564</v>
      </c>
      <c r="V29" s="250"/>
      <c r="W29" s="189" t="s">
        <v>90</v>
      </c>
      <c r="X29" s="182" t="s">
        <v>134</v>
      </c>
      <c r="Y29" s="250" t="s">
        <v>38</v>
      </c>
      <c r="Z29" s="251" t="s">
        <v>82</v>
      </c>
      <c r="AA29" s="251" t="s">
        <v>1</v>
      </c>
      <c r="AB29" s="251" t="s">
        <v>16</v>
      </c>
      <c r="AC29" s="252">
        <f t="shared" si="5"/>
        <v>0.11229946524064172</v>
      </c>
      <c r="AD29" s="246">
        <v>41438</v>
      </c>
      <c r="AE29" s="246" t="s">
        <v>40</v>
      </c>
      <c r="AF29" s="246">
        <v>41437</v>
      </c>
      <c r="AG29" s="246">
        <v>41444</v>
      </c>
      <c r="AH29" s="246">
        <v>41443</v>
      </c>
      <c r="AI29" s="251" t="s">
        <v>49</v>
      </c>
      <c r="AJ29" s="253"/>
      <c r="AK29" s="253"/>
      <c r="AL29" s="253"/>
    </row>
    <row r="30" spans="1:38" s="258" customFormat="1" ht="45" customHeight="1" thickBot="1">
      <c r="A30" s="255">
        <v>41452</v>
      </c>
      <c r="B30" s="245">
        <v>41497</v>
      </c>
      <c r="C30" s="256"/>
      <c r="D30" s="254" t="s">
        <v>146</v>
      </c>
      <c r="E30" s="167">
        <v>18</v>
      </c>
      <c r="F30" s="168">
        <v>18</v>
      </c>
      <c r="G30" s="169">
        <v>0.96</v>
      </c>
      <c r="H30" s="170">
        <v>216</v>
      </c>
      <c r="I30" s="169">
        <v>202</v>
      </c>
      <c r="J30" s="171" t="s">
        <v>38</v>
      </c>
      <c r="K30" s="168" t="s">
        <v>135</v>
      </c>
      <c r="L30" s="273" t="s">
        <v>103</v>
      </c>
      <c r="M30" s="167" t="s">
        <v>39</v>
      </c>
      <c r="N30" s="172" t="s">
        <v>136</v>
      </c>
      <c r="O30" s="173" t="s">
        <v>0</v>
      </c>
      <c r="P30" s="168">
        <v>1824</v>
      </c>
      <c r="Q30" s="243">
        <f t="shared" si="0"/>
        <v>2.7</v>
      </c>
      <c r="R30" s="188">
        <f t="shared" si="2"/>
        <v>4924.8</v>
      </c>
      <c r="S30" s="174">
        <v>2.67</v>
      </c>
      <c r="T30" s="188">
        <f t="shared" si="3"/>
        <v>4870.08</v>
      </c>
      <c r="U30" s="188">
        <f t="shared" si="4"/>
        <v>54.720000000000255</v>
      </c>
      <c r="V30" s="171" t="s">
        <v>38</v>
      </c>
      <c r="W30" s="175" t="s">
        <v>90</v>
      </c>
      <c r="X30" s="168" t="s">
        <v>134</v>
      </c>
      <c r="Y30" s="176" t="s">
        <v>38</v>
      </c>
      <c r="Z30" s="177" t="s">
        <v>82</v>
      </c>
      <c r="AA30" s="177" t="s">
        <v>1</v>
      </c>
      <c r="AB30" s="171" t="s">
        <v>16</v>
      </c>
      <c r="AC30" s="178">
        <f>I30/P30</f>
        <v>0.11074561403508772</v>
      </c>
      <c r="AD30" s="179">
        <v>41439</v>
      </c>
      <c r="AE30" s="180" t="s">
        <v>40</v>
      </c>
      <c r="AF30" s="179">
        <v>41438</v>
      </c>
      <c r="AG30" s="180" t="s">
        <v>137</v>
      </c>
      <c r="AH30" s="179">
        <v>41442</v>
      </c>
      <c r="AI30" s="171" t="s">
        <v>49</v>
      </c>
      <c r="AJ30" s="253"/>
      <c r="AK30" s="253"/>
      <c r="AL30" s="253"/>
    </row>
    <row r="31" spans="1:38" s="258" customFormat="1" ht="45" customHeight="1" thickBot="1">
      <c r="A31" s="255">
        <v>41452</v>
      </c>
      <c r="B31" s="245">
        <v>41497</v>
      </c>
      <c r="C31" s="256"/>
      <c r="D31" s="254" t="s">
        <v>146</v>
      </c>
      <c r="E31" s="181">
        <v>13</v>
      </c>
      <c r="F31" s="182">
        <v>13</v>
      </c>
      <c r="G31" s="183">
        <v>0.69</v>
      </c>
      <c r="H31" s="184">
        <v>156</v>
      </c>
      <c r="I31" s="183">
        <v>146</v>
      </c>
      <c r="J31" s="185" t="s">
        <v>38</v>
      </c>
      <c r="K31" s="182" t="s">
        <v>138</v>
      </c>
      <c r="L31" s="273" t="s">
        <v>103</v>
      </c>
      <c r="M31" s="181" t="s">
        <v>39</v>
      </c>
      <c r="N31" s="186" t="s">
        <v>136</v>
      </c>
      <c r="O31" s="187" t="s">
        <v>0</v>
      </c>
      <c r="P31" s="182">
        <v>1352</v>
      </c>
      <c r="Q31" s="243">
        <f t="shared" si="0"/>
        <v>2.7</v>
      </c>
      <c r="R31" s="188">
        <f t="shared" si="2"/>
        <v>3650.4</v>
      </c>
      <c r="S31" s="188">
        <v>2.67</v>
      </c>
      <c r="T31" s="188">
        <f t="shared" si="3"/>
        <v>3609.8399999999997</v>
      </c>
      <c r="U31" s="188">
        <f t="shared" si="4"/>
        <v>40.5600000000004</v>
      </c>
      <c r="V31" s="185" t="s">
        <v>38</v>
      </c>
      <c r="W31" s="189" t="s">
        <v>90</v>
      </c>
      <c r="X31" s="182" t="s">
        <v>134</v>
      </c>
      <c r="Y31" s="190" t="s">
        <v>38</v>
      </c>
      <c r="Z31" s="191" t="s">
        <v>82</v>
      </c>
      <c r="AA31" s="191" t="s">
        <v>1</v>
      </c>
      <c r="AB31" s="185" t="s">
        <v>16</v>
      </c>
      <c r="AC31" s="192">
        <f>I31/P31</f>
        <v>0.10798816568047337</v>
      </c>
      <c r="AD31" s="193">
        <v>41439</v>
      </c>
      <c r="AE31" s="193" t="s">
        <v>40</v>
      </c>
      <c r="AF31" s="193">
        <v>41438</v>
      </c>
      <c r="AG31" s="194" t="s">
        <v>137</v>
      </c>
      <c r="AH31" s="193">
        <v>41442</v>
      </c>
      <c r="AI31" s="185" t="s">
        <v>49</v>
      </c>
      <c r="AJ31" s="253"/>
      <c r="AK31" s="253"/>
      <c r="AL31" s="253"/>
    </row>
    <row r="32" spans="1:38" s="258" customFormat="1" ht="45" customHeight="1" thickBot="1">
      <c r="A32" s="255">
        <v>41452</v>
      </c>
      <c r="B32" s="245">
        <v>41497</v>
      </c>
      <c r="C32" s="256"/>
      <c r="D32" s="254" t="s">
        <v>146</v>
      </c>
      <c r="E32" s="181">
        <v>15</v>
      </c>
      <c r="F32" s="182">
        <v>15</v>
      </c>
      <c r="G32" s="183">
        <v>0.8</v>
      </c>
      <c r="H32" s="184">
        <v>180</v>
      </c>
      <c r="I32" s="183">
        <v>168</v>
      </c>
      <c r="J32" s="185" t="s">
        <v>38</v>
      </c>
      <c r="K32" s="182" t="s">
        <v>139</v>
      </c>
      <c r="L32" s="273" t="s">
        <v>103</v>
      </c>
      <c r="M32" s="181" t="s">
        <v>39</v>
      </c>
      <c r="N32" s="186" t="s">
        <v>136</v>
      </c>
      <c r="O32" s="187" t="s">
        <v>0</v>
      </c>
      <c r="P32" s="182">
        <v>1496</v>
      </c>
      <c r="Q32" s="243">
        <f t="shared" si="0"/>
        <v>2.7</v>
      </c>
      <c r="R32" s="188">
        <f t="shared" si="2"/>
        <v>4039.2000000000003</v>
      </c>
      <c r="S32" s="188">
        <v>2.67</v>
      </c>
      <c r="T32" s="188">
        <f t="shared" si="3"/>
        <v>3994.3199999999997</v>
      </c>
      <c r="U32" s="188">
        <f t="shared" si="4"/>
        <v>44.880000000000564</v>
      </c>
      <c r="V32" s="185" t="s">
        <v>38</v>
      </c>
      <c r="W32" s="189" t="s">
        <v>90</v>
      </c>
      <c r="X32" s="182" t="s">
        <v>134</v>
      </c>
      <c r="Y32" s="190" t="s">
        <v>38</v>
      </c>
      <c r="Z32" s="191" t="s">
        <v>82</v>
      </c>
      <c r="AA32" s="191" t="s">
        <v>1</v>
      </c>
      <c r="AB32" s="185" t="s">
        <v>16</v>
      </c>
      <c r="AC32" s="192">
        <f>I32/P32</f>
        <v>0.11229946524064172</v>
      </c>
      <c r="AD32" s="193">
        <v>41439</v>
      </c>
      <c r="AE32" s="193" t="s">
        <v>40</v>
      </c>
      <c r="AF32" s="193">
        <v>41438</v>
      </c>
      <c r="AG32" s="194" t="s">
        <v>137</v>
      </c>
      <c r="AH32" s="193">
        <v>41442</v>
      </c>
      <c r="AI32" s="185" t="s">
        <v>49</v>
      </c>
      <c r="AJ32" s="253"/>
      <c r="AK32" s="253"/>
      <c r="AL32" s="253"/>
    </row>
    <row r="33" spans="1:38" s="258" customFormat="1" ht="45" customHeight="1" thickBot="1">
      <c r="A33" s="255">
        <v>41452</v>
      </c>
      <c r="B33" s="245">
        <v>41497</v>
      </c>
      <c r="C33" s="256"/>
      <c r="D33" s="254" t="s">
        <v>146</v>
      </c>
      <c r="E33" s="181">
        <v>25</v>
      </c>
      <c r="F33" s="182">
        <v>25</v>
      </c>
      <c r="G33" s="183">
        <v>1.05</v>
      </c>
      <c r="H33" s="184">
        <v>185</v>
      </c>
      <c r="I33" s="183">
        <v>165</v>
      </c>
      <c r="J33" s="185" t="s">
        <v>38</v>
      </c>
      <c r="K33" s="182" t="s">
        <v>140</v>
      </c>
      <c r="L33" s="273" t="s">
        <v>81</v>
      </c>
      <c r="M33" s="181" t="s">
        <v>39</v>
      </c>
      <c r="N33" s="186" t="s">
        <v>121</v>
      </c>
      <c r="O33" s="187" t="s">
        <v>0</v>
      </c>
      <c r="P33" s="182">
        <v>1314</v>
      </c>
      <c r="Q33" s="243">
        <f t="shared" si="0"/>
        <v>3.49</v>
      </c>
      <c r="R33" s="188">
        <f t="shared" si="2"/>
        <v>4585.8600000000006</v>
      </c>
      <c r="S33" s="188">
        <v>3.46</v>
      </c>
      <c r="T33" s="188">
        <f t="shared" si="3"/>
        <v>4546.4399999999996</v>
      </c>
      <c r="U33" s="188">
        <f t="shared" si="4"/>
        <v>39.420000000000982</v>
      </c>
      <c r="V33" s="185" t="s">
        <v>38</v>
      </c>
      <c r="W33" s="181" t="s">
        <v>84</v>
      </c>
      <c r="X33" s="182" t="s">
        <v>141</v>
      </c>
      <c r="Y33" s="190" t="s">
        <v>38</v>
      </c>
      <c r="Z33" s="191" t="s">
        <v>82</v>
      </c>
      <c r="AA33" s="191" t="s">
        <v>1</v>
      </c>
      <c r="AB33" s="185" t="s">
        <v>16</v>
      </c>
      <c r="AC33" s="192">
        <f>I33/P33</f>
        <v>0.12557077625570776</v>
      </c>
      <c r="AD33" s="193">
        <v>41439</v>
      </c>
      <c r="AE33" s="193" t="s">
        <v>40</v>
      </c>
      <c r="AF33" s="193">
        <v>41438</v>
      </c>
      <c r="AG33" s="194" t="s">
        <v>137</v>
      </c>
      <c r="AH33" s="193">
        <v>41442</v>
      </c>
      <c r="AI33" s="185" t="s">
        <v>49</v>
      </c>
      <c r="AJ33" s="253"/>
      <c r="AK33" s="253"/>
      <c r="AL33" s="253"/>
    </row>
    <row r="34" spans="1:38" s="258" customFormat="1" ht="45" customHeight="1" thickBot="1">
      <c r="A34" s="255">
        <v>41452</v>
      </c>
      <c r="B34" s="245">
        <v>41497</v>
      </c>
      <c r="C34" s="256"/>
      <c r="D34" s="254" t="s">
        <v>146</v>
      </c>
      <c r="E34" s="195">
        <v>21</v>
      </c>
      <c r="F34" s="196">
        <v>21</v>
      </c>
      <c r="G34" s="197">
        <v>0.88</v>
      </c>
      <c r="H34" s="198">
        <v>155.4</v>
      </c>
      <c r="I34" s="197">
        <v>138.6</v>
      </c>
      <c r="J34" s="199" t="s">
        <v>38</v>
      </c>
      <c r="K34" s="196" t="s">
        <v>142</v>
      </c>
      <c r="L34" s="273" t="s">
        <v>81</v>
      </c>
      <c r="M34" s="195" t="s">
        <v>39</v>
      </c>
      <c r="N34" s="200" t="s">
        <v>121</v>
      </c>
      <c r="O34" s="201" t="s">
        <v>0</v>
      </c>
      <c r="P34" s="196">
        <v>1134</v>
      </c>
      <c r="Q34" s="243">
        <f t="shared" si="0"/>
        <v>3.49</v>
      </c>
      <c r="R34" s="188">
        <f t="shared" si="2"/>
        <v>3957.6600000000003</v>
      </c>
      <c r="S34" s="202">
        <v>3.46</v>
      </c>
      <c r="T34" s="188">
        <f t="shared" si="3"/>
        <v>3923.64</v>
      </c>
      <c r="U34" s="188">
        <f t="shared" si="4"/>
        <v>34.020000000000437</v>
      </c>
      <c r="V34" s="199" t="s">
        <v>38</v>
      </c>
      <c r="W34" s="195" t="s">
        <v>84</v>
      </c>
      <c r="X34" s="196" t="s">
        <v>141</v>
      </c>
      <c r="Y34" s="203" t="s">
        <v>38</v>
      </c>
      <c r="Z34" s="204" t="s">
        <v>82</v>
      </c>
      <c r="AA34" s="204" t="s">
        <v>1</v>
      </c>
      <c r="AB34" s="199" t="s">
        <v>16</v>
      </c>
      <c r="AC34" s="192">
        <f>I34/P34</f>
        <v>0.12222222222222222</v>
      </c>
      <c r="AD34" s="193">
        <v>41439</v>
      </c>
      <c r="AE34" s="205" t="s">
        <v>40</v>
      </c>
      <c r="AF34" s="193">
        <v>41438</v>
      </c>
      <c r="AG34" s="194" t="s">
        <v>137</v>
      </c>
      <c r="AH34" s="193">
        <v>41442</v>
      </c>
      <c r="AI34" s="199" t="s">
        <v>49</v>
      </c>
      <c r="AJ34" s="253"/>
      <c r="AK34" s="253"/>
      <c r="AL34" s="253"/>
    </row>
    <row r="35" spans="1:38" s="257" customFormat="1" ht="45" customHeight="1">
      <c r="A35" s="259"/>
      <c r="B35" s="259"/>
      <c r="C35" s="259"/>
      <c r="D35" s="260"/>
      <c r="E35" s="261"/>
      <c r="F35" s="262">
        <f>SUM(F11:F34)</f>
        <v>1053</v>
      </c>
      <c r="G35" s="263">
        <f>SUM(G11:G34)</f>
        <v>56.449999999999996</v>
      </c>
      <c r="H35" s="263">
        <f>SUM(H11:H34)</f>
        <v>8646.5300000000007</v>
      </c>
      <c r="I35" s="263">
        <f>SUM(I11:I34)</f>
        <v>7368.41</v>
      </c>
      <c r="J35" s="264"/>
      <c r="K35" s="265"/>
      <c r="L35" s="265"/>
      <c r="M35" s="265"/>
      <c r="N35" s="266"/>
      <c r="O35" s="267"/>
      <c r="P35" s="276">
        <f>SUM(P11:P34)</f>
        <v>43873</v>
      </c>
      <c r="Q35" s="268"/>
      <c r="R35" s="263">
        <f>SUM(R11:R34)</f>
        <v>172474.09</v>
      </c>
      <c r="S35" s="268"/>
      <c r="T35" s="263">
        <f>SUM(T11:T34)</f>
        <v>170718.47000000003</v>
      </c>
      <c r="U35" s="263">
        <f>SUM(U11:U34)</f>
        <v>1755.6200000000067</v>
      </c>
      <c r="V35" s="269"/>
      <c r="W35" s="270"/>
      <c r="X35" s="261"/>
      <c r="Y35" s="261"/>
      <c r="Z35" s="269"/>
      <c r="AA35" s="271"/>
      <c r="AB35" s="270"/>
      <c r="AC35" s="270"/>
      <c r="AD35" s="270"/>
      <c r="AE35" s="270"/>
      <c r="AF35" s="270"/>
      <c r="AG35" s="270"/>
      <c r="AH35" s="270"/>
      <c r="AI35" s="270"/>
      <c r="AJ35" s="272"/>
      <c r="AK35" s="272"/>
      <c r="AL35" s="272"/>
    </row>
    <row r="36" spans="1:38" s="27" customFormat="1" ht="12.75" customHeight="1">
      <c r="A36" s="28"/>
      <c r="B36" s="28"/>
      <c r="C36" s="28"/>
      <c r="F36" s="29"/>
      <c r="G36" s="30"/>
      <c r="H36" s="30"/>
      <c r="I36" s="30"/>
      <c r="J36" s="31"/>
      <c r="K36" s="32"/>
      <c r="L36" s="32"/>
      <c r="M36" s="32"/>
      <c r="N36" s="33"/>
      <c r="O36" s="26"/>
      <c r="P36" s="34"/>
      <c r="Q36" s="30"/>
      <c r="R36" s="30"/>
      <c r="S36" s="30"/>
      <c r="T36" s="30"/>
      <c r="U36" s="30"/>
      <c r="V36" s="35"/>
      <c r="W36" s="36"/>
      <c r="Y36" s="37"/>
      <c r="Z36" s="35"/>
      <c r="AA36" s="28"/>
      <c r="AI36" s="292"/>
    </row>
    <row r="37" spans="1:38" s="27" customFormat="1" ht="12.75" customHeight="1">
      <c r="A37" s="28"/>
      <c r="B37" s="28"/>
      <c r="C37" s="28"/>
      <c r="F37" s="29"/>
      <c r="G37" s="30"/>
      <c r="H37" s="30"/>
      <c r="I37" s="30"/>
      <c r="J37" s="31"/>
      <c r="K37" s="32"/>
      <c r="L37" s="32"/>
      <c r="M37" s="32"/>
      <c r="N37" s="33"/>
      <c r="O37" s="26"/>
      <c r="P37" s="34"/>
      <c r="Q37" s="30"/>
      <c r="R37" s="30"/>
      <c r="S37" s="30"/>
      <c r="T37" s="30"/>
      <c r="U37" s="30"/>
      <c r="V37" s="35"/>
      <c r="W37" s="36"/>
      <c r="Y37" s="37"/>
      <c r="Z37" s="35"/>
      <c r="AA37" s="28"/>
      <c r="AI37" s="292"/>
    </row>
    <row r="38" spans="1:38" s="27" customFormat="1" ht="12.75" customHeight="1">
      <c r="A38" s="28"/>
      <c r="B38" s="28"/>
      <c r="C38" s="28"/>
      <c r="F38" s="29"/>
      <c r="G38" s="30"/>
      <c r="H38" s="30"/>
      <c r="I38" s="30"/>
      <c r="J38" s="31"/>
      <c r="K38" s="32"/>
      <c r="L38" s="32"/>
      <c r="M38" s="32"/>
      <c r="N38" s="33"/>
      <c r="O38" s="26"/>
      <c r="P38" s="34"/>
      <c r="Q38" s="30"/>
      <c r="R38" s="30"/>
      <c r="S38" s="30"/>
      <c r="T38" s="30"/>
      <c r="U38" s="30"/>
      <c r="V38" s="35"/>
      <c r="W38" s="36"/>
      <c r="Y38" s="37"/>
      <c r="Z38" s="35"/>
      <c r="AA38" s="28"/>
      <c r="AI38" s="292"/>
    </row>
    <row r="39" spans="1:38" s="27" customFormat="1" ht="12.75" customHeight="1">
      <c r="A39" s="28"/>
      <c r="B39" s="28"/>
      <c r="C39" s="28"/>
      <c r="F39" s="29"/>
      <c r="G39" s="30"/>
      <c r="H39" s="30"/>
      <c r="I39" s="30"/>
      <c r="J39" s="31"/>
      <c r="K39" s="32"/>
      <c r="L39" s="32"/>
      <c r="M39" s="32"/>
      <c r="N39" s="33"/>
      <c r="O39" s="26"/>
      <c r="P39" s="34"/>
      <c r="Q39" s="30"/>
      <c r="R39" s="30"/>
      <c r="S39" s="30"/>
      <c r="T39" s="30"/>
      <c r="U39" s="30"/>
      <c r="V39" s="35"/>
      <c r="W39" s="36"/>
      <c r="Y39" s="37"/>
      <c r="Z39" s="35"/>
      <c r="AA39" s="28"/>
      <c r="AI39" s="292"/>
    </row>
    <row r="40" spans="1:38" s="27" customFormat="1" ht="12.75" customHeight="1">
      <c r="A40" s="28"/>
      <c r="B40" s="28"/>
      <c r="C40" s="28"/>
      <c r="F40" s="29"/>
      <c r="G40" s="30"/>
      <c r="H40" s="30"/>
      <c r="I40" s="30"/>
      <c r="J40" s="31"/>
      <c r="K40" s="32"/>
      <c r="L40" s="32"/>
      <c r="M40" s="32"/>
      <c r="N40" s="33"/>
      <c r="O40" s="26"/>
      <c r="P40" s="34"/>
      <c r="Q40" s="30"/>
      <c r="R40" s="30"/>
      <c r="S40" s="30"/>
      <c r="T40" s="30"/>
      <c r="U40" s="30"/>
      <c r="V40" s="35"/>
      <c r="W40" s="36"/>
      <c r="Y40" s="37"/>
      <c r="Z40" s="35"/>
      <c r="AA40" s="28"/>
      <c r="AI40" s="292"/>
    </row>
    <row r="41" spans="1:38" s="27" customFormat="1" ht="12.75" customHeight="1">
      <c r="A41" s="28"/>
      <c r="B41" s="28"/>
      <c r="C41" s="28"/>
      <c r="F41" s="29"/>
      <c r="G41" s="30"/>
      <c r="H41" s="30"/>
      <c r="I41" s="30"/>
      <c r="J41" s="31"/>
      <c r="K41" s="32"/>
      <c r="L41" s="32"/>
      <c r="M41" s="32"/>
      <c r="N41" s="33"/>
      <c r="O41" s="26"/>
      <c r="P41" s="34"/>
      <c r="Q41" s="30"/>
      <c r="R41" s="30"/>
      <c r="S41" s="30"/>
      <c r="T41" s="30"/>
      <c r="U41" s="30"/>
      <c r="V41" s="35"/>
      <c r="W41" s="36"/>
      <c r="Y41" s="37"/>
      <c r="Z41" s="35"/>
      <c r="AA41" s="28"/>
      <c r="AI41" s="292"/>
    </row>
    <row r="42" spans="1:38" s="27" customFormat="1" ht="12.75" customHeight="1">
      <c r="A42" s="28"/>
      <c r="B42" s="28"/>
      <c r="C42" s="28"/>
      <c r="F42" s="29"/>
      <c r="G42" s="30"/>
      <c r="H42" s="30"/>
      <c r="I42" s="30"/>
      <c r="J42" s="31"/>
      <c r="K42" s="32"/>
      <c r="L42" s="32"/>
      <c r="M42" s="32"/>
      <c r="N42" s="33"/>
      <c r="O42" s="26"/>
      <c r="P42" s="34"/>
      <c r="Q42" s="30"/>
      <c r="R42" s="30"/>
      <c r="S42" s="30"/>
      <c r="T42" s="30"/>
      <c r="U42" s="30"/>
      <c r="V42" s="35"/>
      <c r="W42" s="36"/>
      <c r="Y42" s="37"/>
      <c r="Z42" s="35"/>
      <c r="AA42" s="28"/>
      <c r="AI42" s="292"/>
    </row>
    <row r="43" spans="1:38" s="27" customFormat="1" ht="12.75" customHeight="1">
      <c r="A43" s="28"/>
      <c r="B43" s="28"/>
      <c r="C43" s="28"/>
      <c r="F43" s="29"/>
      <c r="G43" s="30"/>
      <c r="H43" s="30"/>
      <c r="I43" s="30"/>
      <c r="J43" s="31"/>
      <c r="K43" s="32"/>
      <c r="L43" s="32"/>
      <c r="M43" s="32"/>
      <c r="N43" s="33"/>
      <c r="O43" s="26"/>
      <c r="P43" s="34"/>
      <c r="Q43" s="30"/>
      <c r="R43" s="30"/>
      <c r="S43" s="30"/>
      <c r="T43" s="30"/>
      <c r="U43" s="30"/>
      <c r="V43" s="35"/>
      <c r="W43" s="36"/>
      <c r="Y43" s="37"/>
      <c r="Z43" s="35"/>
      <c r="AA43" s="28"/>
      <c r="AI43" s="292"/>
    </row>
    <row r="44" spans="1:38" s="27" customFormat="1" ht="12.75" customHeight="1">
      <c r="A44" s="28"/>
      <c r="B44" s="28"/>
      <c r="C44" s="28"/>
      <c r="F44" s="29"/>
      <c r="G44" s="30"/>
      <c r="H44" s="30"/>
      <c r="I44" s="30"/>
      <c r="J44" s="31"/>
      <c r="K44" s="32"/>
      <c r="L44" s="32"/>
      <c r="M44" s="32"/>
      <c r="N44" s="33"/>
      <c r="O44" s="26"/>
      <c r="P44" s="34"/>
      <c r="Q44" s="30"/>
      <c r="R44" s="30"/>
      <c r="S44" s="30"/>
      <c r="T44" s="30"/>
      <c r="U44" s="30"/>
      <c r="V44" s="35"/>
      <c r="W44" s="36"/>
      <c r="Y44" s="37"/>
      <c r="Z44" s="35"/>
      <c r="AA44" s="28"/>
      <c r="AI44" s="292"/>
    </row>
    <row r="45" spans="1:38" s="27" customFormat="1" ht="12.75" customHeight="1">
      <c r="A45" s="28"/>
      <c r="B45" s="28"/>
      <c r="C45" s="28"/>
      <c r="F45" s="29"/>
      <c r="G45" s="30"/>
      <c r="H45" s="30"/>
      <c r="I45" s="30"/>
      <c r="J45" s="31"/>
      <c r="K45" s="32"/>
      <c r="L45" s="32"/>
      <c r="M45" s="32"/>
      <c r="N45" s="33"/>
      <c r="O45" s="26"/>
      <c r="P45" s="34"/>
      <c r="Q45" s="30"/>
      <c r="R45" s="30"/>
      <c r="S45" s="30"/>
      <c r="T45" s="30"/>
      <c r="U45" s="30"/>
      <c r="V45" s="35"/>
      <c r="W45" s="36"/>
      <c r="Y45" s="37"/>
      <c r="Z45" s="35"/>
      <c r="AA45" s="28"/>
      <c r="AI45" s="292"/>
    </row>
    <row r="46" spans="1:38" s="27" customFormat="1" ht="12.75" customHeight="1">
      <c r="A46" s="28"/>
      <c r="B46" s="28"/>
      <c r="C46" s="28"/>
      <c r="F46" s="29"/>
      <c r="G46" s="30"/>
      <c r="H46" s="30"/>
      <c r="I46" s="30"/>
      <c r="J46" s="31"/>
      <c r="K46" s="32"/>
      <c r="L46" s="32"/>
      <c r="M46" s="32"/>
      <c r="N46" s="33"/>
      <c r="O46" s="26"/>
      <c r="P46" s="34"/>
      <c r="Q46" s="30"/>
      <c r="R46" s="30"/>
      <c r="S46" s="30"/>
      <c r="T46" s="30"/>
      <c r="U46" s="30"/>
      <c r="V46" s="35"/>
      <c r="W46" s="36"/>
      <c r="Y46" s="37"/>
      <c r="Z46" s="35"/>
      <c r="AA46" s="28"/>
      <c r="AD46" s="38"/>
      <c r="AE46" s="38"/>
      <c r="AF46" s="38"/>
      <c r="AG46" s="38"/>
      <c r="AI46" s="292"/>
    </row>
    <row r="47" spans="1:38" s="27" customFormat="1" ht="12.75" customHeight="1">
      <c r="A47" s="28"/>
      <c r="B47" s="28"/>
      <c r="C47" s="28"/>
      <c r="F47" s="29"/>
      <c r="G47" s="30"/>
      <c r="H47" s="30"/>
      <c r="I47" s="30"/>
      <c r="J47" s="31"/>
      <c r="K47" s="32"/>
      <c r="L47" s="32"/>
      <c r="M47" s="32"/>
      <c r="N47" s="33"/>
      <c r="O47" s="26"/>
      <c r="P47" s="34"/>
      <c r="Q47" s="30"/>
      <c r="R47" s="30"/>
      <c r="S47" s="30"/>
      <c r="T47" s="30"/>
      <c r="U47" s="30"/>
      <c r="V47" s="35"/>
      <c r="W47" s="36"/>
      <c r="Y47" s="37"/>
      <c r="Z47" s="35"/>
      <c r="AA47" s="28"/>
      <c r="AD47" s="38"/>
      <c r="AE47" s="38"/>
      <c r="AF47" s="38"/>
      <c r="AG47" s="38"/>
      <c r="AI47" s="292"/>
    </row>
    <row r="48" spans="1:38" s="27" customFormat="1" ht="12.75" customHeight="1">
      <c r="A48" s="28"/>
      <c r="B48" s="28"/>
      <c r="C48" s="28"/>
      <c r="F48" s="29"/>
      <c r="G48" s="30"/>
      <c r="H48" s="30"/>
      <c r="I48" s="30"/>
      <c r="J48" s="31"/>
      <c r="K48" s="32"/>
      <c r="L48" s="32"/>
      <c r="M48" s="32"/>
      <c r="N48" s="33"/>
      <c r="O48" s="26"/>
      <c r="P48" s="34"/>
      <c r="Q48" s="30"/>
      <c r="R48" s="30"/>
      <c r="S48" s="30"/>
      <c r="T48" s="30"/>
      <c r="U48" s="30"/>
      <c r="V48" s="35"/>
      <c r="W48" s="36"/>
      <c r="Y48" s="37"/>
      <c r="Z48" s="35"/>
      <c r="AA48" s="28"/>
      <c r="AD48" s="38"/>
      <c r="AE48" s="38"/>
      <c r="AF48" s="38"/>
      <c r="AG48" s="38"/>
      <c r="AI48" s="292"/>
    </row>
    <row r="49" spans="1:35" s="27" customFormat="1" ht="12.75" customHeight="1">
      <c r="A49" s="28"/>
      <c r="B49" s="28"/>
      <c r="C49" s="28"/>
      <c r="F49" s="29"/>
      <c r="G49" s="30"/>
      <c r="H49" s="30"/>
      <c r="I49" s="30"/>
      <c r="J49" s="31"/>
      <c r="K49" s="32"/>
      <c r="L49" s="32"/>
      <c r="M49" s="32"/>
      <c r="N49" s="33"/>
      <c r="O49" s="26"/>
      <c r="P49" s="34"/>
      <c r="Q49" s="30"/>
      <c r="R49" s="30"/>
      <c r="S49" s="30"/>
      <c r="T49" s="30"/>
      <c r="U49" s="30"/>
      <c r="V49" s="35"/>
      <c r="W49" s="36"/>
      <c r="Y49" s="37"/>
      <c r="Z49" s="35"/>
      <c r="AA49" s="28"/>
      <c r="AD49" s="38"/>
      <c r="AE49" s="38"/>
      <c r="AF49" s="38"/>
      <c r="AG49" s="38"/>
      <c r="AI49" s="292"/>
    </row>
    <row r="50" spans="1:35" s="27" customFormat="1" ht="12.75" customHeight="1">
      <c r="A50" s="28"/>
      <c r="B50" s="28"/>
      <c r="C50" s="28"/>
      <c r="F50" s="29"/>
      <c r="G50" s="30"/>
      <c r="H50" s="30"/>
      <c r="I50" s="30"/>
      <c r="J50" s="31"/>
      <c r="K50" s="32"/>
      <c r="L50" s="32"/>
      <c r="M50" s="32"/>
      <c r="N50" s="33"/>
      <c r="O50" s="26"/>
      <c r="P50" s="34"/>
      <c r="Q50" s="30"/>
      <c r="R50" s="30"/>
      <c r="S50" s="30"/>
      <c r="T50" s="30"/>
      <c r="U50" s="30"/>
      <c r="V50" s="35"/>
      <c r="W50" s="36"/>
      <c r="Y50" s="37"/>
      <c r="Z50" s="35"/>
      <c r="AA50" s="28"/>
      <c r="AD50" s="38"/>
      <c r="AE50" s="38"/>
      <c r="AF50" s="38"/>
      <c r="AG50" s="38"/>
      <c r="AI50" s="292"/>
    </row>
    <row r="51" spans="1:35" s="27" customFormat="1" ht="12.75" customHeight="1">
      <c r="A51" s="28"/>
      <c r="B51" s="28"/>
      <c r="C51" s="28"/>
      <c r="F51" s="29"/>
      <c r="G51" s="30"/>
      <c r="H51" s="30"/>
      <c r="I51" s="30"/>
      <c r="J51" s="31"/>
      <c r="K51" s="32"/>
      <c r="L51" s="32"/>
      <c r="M51" s="32"/>
      <c r="N51" s="33"/>
      <c r="O51" s="26"/>
      <c r="P51" s="34"/>
      <c r="Q51" s="30"/>
      <c r="R51" s="30"/>
      <c r="S51" s="30"/>
      <c r="T51" s="30"/>
      <c r="U51" s="30"/>
      <c r="V51" s="35"/>
      <c r="W51" s="36"/>
      <c r="Y51" s="37"/>
      <c r="Z51" s="35"/>
      <c r="AA51" s="28"/>
      <c r="AD51" s="38"/>
      <c r="AE51" s="38"/>
      <c r="AF51" s="38"/>
      <c r="AG51" s="38"/>
      <c r="AI51" s="292"/>
    </row>
    <row r="52" spans="1:35" s="27" customFormat="1" ht="12.75" customHeight="1">
      <c r="A52" s="28"/>
      <c r="B52" s="28"/>
      <c r="C52" s="28"/>
      <c r="F52" s="29"/>
      <c r="G52" s="30"/>
      <c r="H52" s="30"/>
      <c r="I52" s="30"/>
      <c r="J52" s="31"/>
      <c r="K52" s="32"/>
      <c r="L52" s="32"/>
      <c r="M52" s="32"/>
      <c r="N52" s="33"/>
      <c r="O52" s="26"/>
      <c r="P52" s="34"/>
      <c r="Q52" s="30"/>
      <c r="R52" s="30"/>
      <c r="S52" s="30"/>
      <c r="T52" s="30"/>
      <c r="U52" s="30"/>
      <c r="V52" s="35"/>
      <c r="W52" s="36"/>
      <c r="Y52" s="37"/>
      <c r="Z52" s="35"/>
      <c r="AA52" s="28"/>
      <c r="AD52" s="38"/>
      <c r="AE52" s="38"/>
      <c r="AF52" s="38"/>
      <c r="AG52" s="38"/>
      <c r="AI52" s="292"/>
    </row>
    <row r="53" spans="1:35" s="27" customFormat="1" ht="12.75" customHeight="1">
      <c r="A53" s="28"/>
      <c r="B53" s="28"/>
      <c r="C53" s="28"/>
      <c r="F53" s="29"/>
      <c r="G53" s="30"/>
      <c r="H53" s="30"/>
      <c r="I53" s="30"/>
      <c r="J53" s="31"/>
      <c r="K53" s="32"/>
      <c r="L53" s="32"/>
      <c r="M53" s="32"/>
      <c r="N53" s="33"/>
      <c r="O53" s="26"/>
      <c r="P53" s="34"/>
      <c r="Q53" s="30"/>
      <c r="R53" s="30"/>
      <c r="S53" s="30"/>
      <c r="T53" s="30"/>
      <c r="U53" s="30"/>
      <c r="V53" s="35"/>
      <c r="W53" s="36"/>
      <c r="Y53" s="37"/>
      <c r="Z53" s="35"/>
      <c r="AA53" s="28"/>
      <c r="AD53" s="38"/>
      <c r="AE53" s="38"/>
      <c r="AF53" s="38"/>
      <c r="AG53" s="38"/>
      <c r="AI53" s="292"/>
    </row>
    <row r="54" spans="1:35" s="27" customFormat="1" ht="12.75" customHeight="1">
      <c r="A54" s="28"/>
      <c r="B54" s="28"/>
      <c r="C54" s="28"/>
      <c r="F54" s="29"/>
      <c r="G54" s="30"/>
      <c r="H54" s="30"/>
      <c r="I54" s="30"/>
      <c r="J54" s="31"/>
      <c r="K54" s="32"/>
      <c r="L54" s="32"/>
      <c r="M54" s="32"/>
      <c r="N54" s="33"/>
      <c r="O54" s="26"/>
      <c r="P54" s="34"/>
      <c r="Q54" s="30"/>
      <c r="R54" s="30"/>
      <c r="S54" s="30"/>
      <c r="T54" s="30"/>
      <c r="U54" s="30"/>
      <c r="V54" s="35"/>
      <c r="W54" s="36"/>
      <c r="Y54" s="37"/>
      <c r="Z54" s="35"/>
      <c r="AA54" s="28"/>
      <c r="AD54" s="38"/>
      <c r="AE54" s="38"/>
      <c r="AF54" s="38"/>
      <c r="AG54" s="38"/>
      <c r="AI54" s="292"/>
    </row>
    <row r="55" spans="1:35" s="27" customFormat="1" ht="12.75" customHeight="1">
      <c r="A55" s="28"/>
      <c r="B55" s="28"/>
      <c r="C55" s="28"/>
      <c r="F55" s="29"/>
      <c r="G55" s="30"/>
      <c r="H55" s="30"/>
      <c r="I55" s="30"/>
      <c r="J55" s="31"/>
      <c r="K55" s="32"/>
      <c r="L55" s="32"/>
      <c r="M55" s="32"/>
      <c r="N55" s="33"/>
      <c r="O55" s="26"/>
      <c r="P55" s="34"/>
      <c r="Q55" s="30"/>
      <c r="R55" s="30"/>
      <c r="S55" s="30"/>
      <c r="T55" s="30"/>
      <c r="U55" s="30"/>
      <c r="V55" s="35"/>
      <c r="W55" s="36"/>
      <c r="Y55" s="37"/>
      <c r="Z55" s="35"/>
      <c r="AA55" s="28"/>
      <c r="AD55" s="38"/>
      <c r="AE55" s="38"/>
      <c r="AF55" s="38"/>
      <c r="AG55" s="38"/>
      <c r="AI55" s="292"/>
    </row>
    <row r="56" spans="1:35" s="27" customFormat="1" ht="12.75" customHeight="1">
      <c r="A56" s="28"/>
      <c r="B56" s="28"/>
      <c r="C56" s="28"/>
      <c r="F56" s="29"/>
      <c r="G56" s="30"/>
      <c r="H56" s="30"/>
      <c r="I56" s="30"/>
      <c r="J56" s="31"/>
      <c r="K56" s="32"/>
      <c r="L56" s="32"/>
      <c r="M56" s="32"/>
      <c r="N56" s="33"/>
      <c r="O56" s="26"/>
      <c r="P56" s="34"/>
      <c r="Q56" s="30"/>
      <c r="R56" s="30"/>
      <c r="S56" s="30"/>
      <c r="T56" s="30"/>
      <c r="U56" s="30"/>
      <c r="V56" s="35"/>
      <c r="W56" s="36"/>
      <c r="Y56" s="37"/>
      <c r="Z56" s="35"/>
      <c r="AA56" s="28"/>
      <c r="AD56" s="38"/>
      <c r="AE56" s="38"/>
      <c r="AF56" s="38"/>
      <c r="AG56" s="38"/>
      <c r="AI56" s="292"/>
    </row>
    <row r="57" spans="1:35" s="27" customFormat="1" ht="12.75" customHeight="1">
      <c r="A57" s="28"/>
      <c r="B57" s="28"/>
      <c r="C57" s="28"/>
      <c r="F57" s="29"/>
      <c r="G57" s="30"/>
      <c r="H57" s="30"/>
      <c r="I57" s="30"/>
      <c r="J57" s="31"/>
      <c r="K57" s="32"/>
      <c r="L57" s="32"/>
      <c r="M57" s="32"/>
      <c r="N57" s="33"/>
      <c r="O57" s="26"/>
      <c r="P57" s="34"/>
      <c r="Q57" s="30"/>
      <c r="R57" s="30"/>
      <c r="S57" s="30"/>
      <c r="T57" s="30"/>
      <c r="U57" s="30"/>
      <c r="V57" s="35"/>
      <c r="W57" s="36"/>
      <c r="Y57" s="37"/>
      <c r="Z57" s="35"/>
      <c r="AA57" s="28"/>
      <c r="AD57" s="38"/>
      <c r="AE57" s="38"/>
      <c r="AF57" s="38"/>
      <c r="AG57" s="38"/>
      <c r="AI57" s="292"/>
    </row>
    <row r="58" spans="1:35" s="38" customFormat="1" ht="12.75" customHeight="1">
      <c r="A58" s="39"/>
      <c r="B58" s="39"/>
      <c r="C58" s="39"/>
      <c r="F58" s="40"/>
      <c r="G58" s="41"/>
      <c r="H58" s="41"/>
      <c r="I58" s="41"/>
      <c r="J58" s="42"/>
      <c r="K58" s="43"/>
      <c r="L58" s="43"/>
      <c r="M58" s="43"/>
      <c r="N58" s="44"/>
      <c r="O58" s="45"/>
      <c r="P58" s="46"/>
      <c r="Q58" s="41"/>
      <c r="R58" s="41"/>
      <c r="S58" s="41"/>
      <c r="T58" s="41"/>
      <c r="U58" s="41"/>
      <c r="V58" s="47"/>
      <c r="W58" s="48"/>
      <c r="Y58" s="49"/>
      <c r="Z58" s="47"/>
      <c r="AA58" s="39"/>
      <c r="AI58" s="293"/>
    </row>
    <row r="59" spans="1:35" s="38" customFormat="1" ht="12.75" customHeight="1">
      <c r="A59" s="39"/>
      <c r="B59" s="39"/>
      <c r="C59" s="39"/>
      <c r="F59" s="40"/>
      <c r="G59" s="41"/>
      <c r="H59" s="41"/>
      <c r="I59" s="41"/>
      <c r="J59" s="42"/>
      <c r="K59" s="43"/>
      <c r="L59" s="43"/>
      <c r="M59" s="43"/>
      <c r="N59" s="44"/>
      <c r="O59" s="45"/>
      <c r="P59" s="46"/>
      <c r="Q59" s="41"/>
      <c r="R59" s="41"/>
      <c r="S59" s="41"/>
      <c r="T59" s="41"/>
      <c r="U59" s="41"/>
      <c r="V59" s="47"/>
      <c r="W59" s="48"/>
      <c r="Y59" s="49"/>
      <c r="Z59" s="47"/>
      <c r="AA59" s="39"/>
      <c r="AI59" s="293"/>
    </row>
    <row r="60" spans="1:35" s="38" customFormat="1" ht="12.75" customHeight="1">
      <c r="A60" s="39"/>
      <c r="B60" s="39"/>
      <c r="C60" s="39"/>
      <c r="F60" s="40"/>
      <c r="G60" s="41"/>
      <c r="H60" s="41"/>
      <c r="I60" s="41"/>
      <c r="J60" s="42"/>
      <c r="K60" s="43"/>
      <c r="L60" s="43"/>
      <c r="M60" s="43"/>
      <c r="N60" s="44"/>
      <c r="O60" s="45"/>
      <c r="P60" s="46"/>
      <c r="Q60" s="41"/>
      <c r="R60" s="41"/>
      <c r="S60" s="41"/>
      <c r="T60" s="41"/>
      <c r="U60" s="41"/>
      <c r="V60" s="47"/>
      <c r="W60" s="48"/>
      <c r="Y60" s="49"/>
      <c r="Z60" s="47"/>
      <c r="AA60" s="39"/>
      <c r="AI60" s="293"/>
    </row>
    <row r="61" spans="1:35" s="38" customFormat="1" ht="12.75" customHeight="1">
      <c r="A61" s="39"/>
      <c r="B61" s="39"/>
      <c r="C61" s="39"/>
      <c r="F61" s="40"/>
      <c r="G61" s="41"/>
      <c r="H61" s="41"/>
      <c r="I61" s="41"/>
      <c r="J61" s="42"/>
      <c r="K61" s="43"/>
      <c r="L61" s="43"/>
      <c r="M61" s="43"/>
      <c r="N61" s="44"/>
      <c r="O61" s="45"/>
      <c r="P61" s="46"/>
      <c r="Q61" s="41"/>
      <c r="R61" s="41"/>
      <c r="S61" s="41"/>
      <c r="T61" s="41"/>
      <c r="U61" s="41"/>
      <c r="V61" s="47"/>
      <c r="W61" s="48"/>
      <c r="Y61" s="49"/>
      <c r="Z61" s="47"/>
      <c r="AA61" s="39"/>
      <c r="AI61" s="293"/>
    </row>
    <row r="62" spans="1:35" s="38" customFormat="1" ht="12.75" customHeight="1">
      <c r="A62" s="39"/>
      <c r="B62" s="39"/>
      <c r="C62" s="39"/>
      <c r="F62" s="40"/>
      <c r="G62" s="41"/>
      <c r="H62" s="41"/>
      <c r="I62" s="41"/>
      <c r="J62" s="42"/>
      <c r="K62" s="43"/>
      <c r="L62" s="43"/>
      <c r="M62" s="43"/>
      <c r="N62" s="44"/>
      <c r="O62" s="45"/>
      <c r="P62" s="46"/>
      <c r="Q62" s="41"/>
      <c r="R62" s="41"/>
      <c r="S62" s="41"/>
      <c r="T62" s="41"/>
      <c r="U62" s="41"/>
      <c r="V62" s="47"/>
      <c r="W62" s="48"/>
      <c r="Y62" s="49"/>
      <c r="Z62" s="47"/>
      <c r="AA62" s="39"/>
      <c r="AI62" s="293"/>
    </row>
    <row r="63" spans="1:35" s="38" customFormat="1" ht="12.75" customHeight="1">
      <c r="A63" s="39"/>
      <c r="B63" s="39"/>
      <c r="C63" s="39"/>
      <c r="F63" s="40"/>
      <c r="G63" s="41"/>
      <c r="H63" s="41"/>
      <c r="I63" s="41"/>
      <c r="J63" s="42"/>
      <c r="K63" s="43"/>
      <c r="L63" s="43"/>
      <c r="M63" s="43"/>
      <c r="N63" s="44"/>
      <c r="O63" s="45"/>
      <c r="P63" s="46"/>
      <c r="Q63" s="41"/>
      <c r="R63" s="41"/>
      <c r="S63" s="41"/>
      <c r="T63" s="41"/>
      <c r="U63" s="41"/>
      <c r="V63" s="47"/>
      <c r="W63" s="48"/>
      <c r="Y63" s="49"/>
      <c r="Z63" s="47"/>
      <c r="AA63" s="39"/>
      <c r="AI63" s="293"/>
    </row>
    <row r="64" spans="1:35" s="38" customFormat="1" ht="12.75" customHeight="1">
      <c r="A64" s="39"/>
      <c r="B64" s="39"/>
      <c r="C64" s="39"/>
      <c r="F64" s="40"/>
      <c r="G64" s="41"/>
      <c r="H64" s="41"/>
      <c r="I64" s="41"/>
      <c r="J64" s="42"/>
      <c r="K64" s="43"/>
      <c r="L64" s="43"/>
      <c r="M64" s="43"/>
      <c r="N64" s="44"/>
      <c r="O64" s="45"/>
      <c r="P64" s="46"/>
      <c r="Q64" s="41"/>
      <c r="R64" s="41"/>
      <c r="S64" s="41"/>
      <c r="T64" s="41"/>
      <c r="U64" s="41"/>
      <c r="V64" s="47"/>
      <c r="W64" s="48"/>
      <c r="Y64" s="49"/>
      <c r="Z64" s="47"/>
      <c r="AA64" s="39"/>
      <c r="AI64" s="293"/>
    </row>
    <row r="65" spans="1:35" s="38" customFormat="1" ht="12.75" customHeight="1">
      <c r="A65" s="39"/>
      <c r="B65" s="39"/>
      <c r="C65" s="39"/>
      <c r="F65" s="40"/>
      <c r="G65" s="41"/>
      <c r="H65" s="41"/>
      <c r="I65" s="41"/>
      <c r="J65" s="42"/>
      <c r="K65" s="43"/>
      <c r="L65" s="43"/>
      <c r="M65" s="43"/>
      <c r="N65" s="44"/>
      <c r="O65" s="45"/>
      <c r="P65" s="46"/>
      <c r="Q65" s="41"/>
      <c r="R65" s="41"/>
      <c r="S65" s="41"/>
      <c r="T65" s="41"/>
      <c r="U65" s="41"/>
      <c r="V65" s="47"/>
      <c r="W65" s="48"/>
      <c r="Y65" s="49"/>
      <c r="Z65" s="47"/>
      <c r="AA65" s="39"/>
      <c r="AI65" s="293"/>
    </row>
    <row r="66" spans="1:35" s="38" customFormat="1" ht="12.75" customHeight="1">
      <c r="A66" s="39"/>
      <c r="B66" s="39"/>
      <c r="C66" s="39"/>
      <c r="F66" s="40"/>
      <c r="G66" s="41"/>
      <c r="H66" s="41"/>
      <c r="I66" s="41"/>
      <c r="J66" s="42"/>
      <c r="K66" s="43"/>
      <c r="L66" s="43"/>
      <c r="M66" s="43"/>
      <c r="N66" s="44"/>
      <c r="O66" s="45"/>
      <c r="P66" s="46"/>
      <c r="Q66" s="41"/>
      <c r="R66" s="41"/>
      <c r="S66" s="41"/>
      <c r="T66" s="41"/>
      <c r="U66" s="41"/>
      <c r="V66" s="47"/>
      <c r="W66" s="48"/>
      <c r="Y66" s="49"/>
      <c r="Z66" s="47"/>
      <c r="AA66" s="39"/>
      <c r="AI66" s="293"/>
    </row>
    <row r="67" spans="1:35" s="38" customFormat="1" ht="12.75" customHeight="1">
      <c r="A67" s="39"/>
      <c r="B67" s="39"/>
      <c r="C67" s="39"/>
      <c r="F67" s="40"/>
      <c r="G67" s="41"/>
      <c r="H67" s="41"/>
      <c r="I67" s="41"/>
      <c r="J67" s="42"/>
      <c r="K67" s="43"/>
      <c r="L67" s="43"/>
      <c r="M67" s="43"/>
      <c r="N67" s="44"/>
      <c r="O67" s="45"/>
      <c r="P67" s="46"/>
      <c r="Q67" s="41"/>
      <c r="R67" s="41"/>
      <c r="S67" s="41"/>
      <c r="T67" s="41"/>
      <c r="U67" s="41"/>
      <c r="V67" s="47"/>
      <c r="W67" s="48"/>
      <c r="Y67" s="49"/>
      <c r="Z67" s="47"/>
      <c r="AA67" s="39"/>
      <c r="AI67" s="293"/>
    </row>
    <row r="68" spans="1:35" s="38" customFormat="1" ht="12.75" customHeight="1">
      <c r="A68" s="39"/>
      <c r="B68" s="39"/>
      <c r="C68" s="39"/>
      <c r="F68" s="40"/>
      <c r="G68" s="41"/>
      <c r="H68" s="41"/>
      <c r="I68" s="41"/>
      <c r="J68" s="42"/>
      <c r="K68" s="43"/>
      <c r="L68" s="43"/>
      <c r="M68" s="43"/>
      <c r="N68" s="44"/>
      <c r="O68" s="45"/>
      <c r="P68" s="46"/>
      <c r="Q68" s="41"/>
      <c r="R68" s="41"/>
      <c r="S68" s="41"/>
      <c r="T68" s="41"/>
      <c r="U68" s="41"/>
      <c r="V68" s="47"/>
      <c r="W68" s="48"/>
      <c r="Y68" s="49"/>
      <c r="Z68" s="47"/>
      <c r="AA68" s="39"/>
      <c r="AI68" s="293"/>
    </row>
    <row r="69" spans="1:35" s="38" customFormat="1" ht="12.75" customHeight="1">
      <c r="A69" s="39"/>
      <c r="B69" s="39"/>
      <c r="C69" s="39"/>
      <c r="F69" s="40"/>
      <c r="G69" s="41"/>
      <c r="H69" s="41"/>
      <c r="I69" s="41"/>
      <c r="J69" s="42"/>
      <c r="K69" s="43"/>
      <c r="L69" s="43"/>
      <c r="M69" s="43"/>
      <c r="N69" s="44"/>
      <c r="O69" s="45"/>
      <c r="P69" s="46"/>
      <c r="Q69" s="41"/>
      <c r="R69" s="41"/>
      <c r="S69" s="41"/>
      <c r="T69" s="41"/>
      <c r="U69" s="41"/>
      <c r="V69" s="47"/>
      <c r="W69" s="48"/>
      <c r="Y69" s="49"/>
      <c r="Z69" s="47"/>
      <c r="AA69" s="39"/>
      <c r="AI69" s="293"/>
    </row>
    <row r="70" spans="1:35" s="38" customFormat="1" ht="12.75" customHeight="1">
      <c r="A70" s="39"/>
      <c r="B70" s="39"/>
      <c r="C70" s="39"/>
      <c r="F70" s="40"/>
      <c r="G70" s="41"/>
      <c r="H70" s="41"/>
      <c r="I70" s="41"/>
      <c r="J70" s="42"/>
      <c r="K70" s="43"/>
      <c r="L70" s="43"/>
      <c r="M70" s="43"/>
      <c r="N70" s="44"/>
      <c r="O70" s="45"/>
      <c r="P70" s="46"/>
      <c r="Q70" s="41"/>
      <c r="R70" s="41"/>
      <c r="S70" s="41"/>
      <c r="T70" s="41"/>
      <c r="U70" s="41"/>
      <c r="V70" s="47"/>
      <c r="W70" s="48"/>
      <c r="Y70" s="49"/>
      <c r="Z70" s="47"/>
      <c r="AA70" s="39"/>
      <c r="AI70" s="293"/>
    </row>
    <row r="71" spans="1:35" s="38" customFormat="1" ht="12.75" customHeight="1">
      <c r="A71" s="39"/>
      <c r="B71" s="39"/>
      <c r="C71" s="39"/>
      <c r="F71" s="40"/>
      <c r="G71" s="41"/>
      <c r="H71" s="41"/>
      <c r="I71" s="41"/>
      <c r="J71" s="42"/>
      <c r="K71" s="43"/>
      <c r="L71" s="43"/>
      <c r="M71" s="43"/>
      <c r="N71" s="44"/>
      <c r="O71" s="45"/>
      <c r="P71" s="46"/>
      <c r="Q71" s="41"/>
      <c r="R71" s="41"/>
      <c r="S71" s="41"/>
      <c r="T71" s="41"/>
      <c r="U71" s="41"/>
      <c r="V71" s="47"/>
      <c r="W71" s="48"/>
      <c r="Y71" s="49"/>
      <c r="Z71" s="47"/>
      <c r="AA71" s="39"/>
      <c r="AI71" s="293"/>
    </row>
    <row r="72" spans="1:35" s="38" customFormat="1" ht="12.75" customHeight="1">
      <c r="A72" s="39"/>
      <c r="B72" s="39"/>
      <c r="C72" s="39"/>
      <c r="F72" s="40"/>
      <c r="G72" s="41"/>
      <c r="H72" s="41"/>
      <c r="I72" s="41"/>
      <c r="J72" s="42"/>
      <c r="K72" s="43"/>
      <c r="L72" s="43"/>
      <c r="M72" s="43"/>
      <c r="N72" s="44"/>
      <c r="O72" s="45"/>
      <c r="P72" s="46"/>
      <c r="Q72" s="41"/>
      <c r="R72" s="41"/>
      <c r="S72" s="41"/>
      <c r="T72" s="41"/>
      <c r="U72" s="41"/>
      <c r="V72" s="47"/>
      <c r="W72" s="48"/>
      <c r="Y72" s="49"/>
      <c r="Z72" s="47"/>
      <c r="AA72" s="39"/>
      <c r="AI72" s="293"/>
    </row>
    <row r="73" spans="1:35" s="38" customFormat="1" ht="12.75" customHeight="1">
      <c r="A73" s="39"/>
      <c r="B73" s="39"/>
      <c r="C73" s="39"/>
      <c r="F73" s="40"/>
      <c r="G73" s="41"/>
      <c r="H73" s="41"/>
      <c r="I73" s="41"/>
      <c r="J73" s="42"/>
      <c r="K73" s="43"/>
      <c r="L73" s="43"/>
      <c r="M73" s="43"/>
      <c r="N73" s="44"/>
      <c r="O73" s="45"/>
      <c r="P73" s="46"/>
      <c r="Q73" s="41"/>
      <c r="R73" s="41"/>
      <c r="S73" s="41"/>
      <c r="T73" s="41"/>
      <c r="U73" s="41"/>
      <c r="V73" s="47"/>
      <c r="W73" s="48"/>
      <c r="Y73" s="49"/>
      <c r="Z73" s="47"/>
      <c r="AA73" s="39"/>
      <c r="AI73" s="293"/>
    </row>
    <row r="74" spans="1:35" s="38" customFormat="1" ht="12.75" customHeight="1">
      <c r="A74" s="39"/>
      <c r="B74" s="39"/>
      <c r="C74" s="39"/>
      <c r="F74" s="40"/>
      <c r="G74" s="41"/>
      <c r="H74" s="41"/>
      <c r="I74" s="41"/>
      <c r="J74" s="42"/>
      <c r="K74" s="43"/>
      <c r="L74" s="43"/>
      <c r="M74" s="43"/>
      <c r="N74" s="44"/>
      <c r="O74" s="45"/>
      <c r="P74" s="46"/>
      <c r="Q74" s="41"/>
      <c r="R74" s="41"/>
      <c r="S74" s="41"/>
      <c r="T74" s="41"/>
      <c r="U74" s="41"/>
      <c r="V74" s="47"/>
      <c r="W74" s="48"/>
      <c r="Y74" s="49"/>
      <c r="Z74" s="47"/>
      <c r="AA74" s="39"/>
      <c r="AI74" s="293"/>
    </row>
    <row r="75" spans="1:35" s="38" customFormat="1" ht="12.75" customHeight="1">
      <c r="A75" s="39"/>
      <c r="B75" s="39"/>
      <c r="C75" s="39"/>
      <c r="F75" s="40"/>
      <c r="G75" s="41"/>
      <c r="H75" s="41"/>
      <c r="I75" s="41"/>
      <c r="J75" s="42"/>
      <c r="K75" s="43"/>
      <c r="L75" s="43"/>
      <c r="M75" s="43"/>
      <c r="N75" s="44"/>
      <c r="O75" s="45"/>
      <c r="P75" s="46"/>
      <c r="Q75" s="41"/>
      <c r="R75" s="41"/>
      <c r="S75" s="41"/>
      <c r="T75" s="41"/>
      <c r="U75" s="41"/>
      <c r="V75" s="47"/>
      <c r="W75" s="48"/>
      <c r="Y75" s="49"/>
      <c r="Z75" s="47"/>
      <c r="AA75" s="39"/>
      <c r="AI75" s="293"/>
    </row>
    <row r="76" spans="1:35" s="38" customFormat="1" ht="12.75" customHeight="1">
      <c r="A76" s="39"/>
      <c r="B76" s="39"/>
      <c r="C76" s="39"/>
      <c r="F76" s="40"/>
      <c r="G76" s="41"/>
      <c r="H76" s="41"/>
      <c r="I76" s="41"/>
      <c r="J76" s="42"/>
      <c r="K76" s="43"/>
      <c r="L76" s="43"/>
      <c r="M76" s="43"/>
      <c r="N76" s="44"/>
      <c r="O76" s="45"/>
      <c r="P76" s="46"/>
      <c r="Q76" s="41"/>
      <c r="R76" s="41"/>
      <c r="S76" s="41"/>
      <c r="T76" s="41"/>
      <c r="U76" s="41"/>
      <c r="V76" s="47"/>
      <c r="W76" s="48"/>
      <c r="Y76" s="49"/>
      <c r="Z76" s="47"/>
      <c r="AA76" s="39"/>
      <c r="AI76" s="293"/>
    </row>
    <row r="77" spans="1:35" s="38" customFormat="1" ht="12.75" customHeight="1">
      <c r="A77" s="39"/>
      <c r="B77" s="39"/>
      <c r="C77" s="39"/>
      <c r="F77" s="40"/>
      <c r="G77" s="41"/>
      <c r="H77" s="41"/>
      <c r="I77" s="41"/>
      <c r="J77" s="42"/>
      <c r="K77" s="43"/>
      <c r="L77" s="43"/>
      <c r="M77" s="43"/>
      <c r="N77" s="44"/>
      <c r="O77" s="45"/>
      <c r="P77" s="46"/>
      <c r="Q77" s="41"/>
      <c r="R77" s="41"/>
      <c r="S77" s="41"/>
      <c r="T77" s="41"/>
      <c r="U77" s="41"/>
      <c r="V77" s="47"/>
      <c r="W77" s="48"/>
      <c r="Y77" s="49"/>
      <c r="Z77" s="47"/>
      <c r="AA77" s="39"/>
      <c r="AI77" s="293"/>
    </row>
    <row r="78" spans="1:35" s="38" customFormat="1" ht="12.75" customHeight="1">
      <c r="A78" s="39"/>
      <c r="B78" s="39"/>
      <c r="C78" s="39"/>
      <c r="F78" s="40"/>
      <c r="G78" s="41"/>
      <c r="H78" s="41"/>
      <c r="I78" s="41"/>
      <c r="J78" s="42"/>
      <c r="K78" s="43"/>
      <c r="L78" s="43"/>
      <c r="M78" s="43"/>
      <c r="N78" s="44"/>
      <c r="O78" s="45"/>
      <c r="P78" s="46"/>
      <c r="Q78" s="41"/>
      <c r="R78" s="41"/>
      <c r="S78" s="41"/>
      <c r="T78" s="41"/>
      <c r="U78" s="41"/>
      <c r="V78" s="47"/>
      <c r="W78" s="48"/>
      <c r="Y78" s="49"/>
      <c r="Z78" s="47"/>
      <c r="AA78" s="39"/>
      <c r="AI78" s="293"/>
    </row>
    <row r="79" spans="1:35" s="38" customFormat="1" ht="12.75" customHeight="1">
      <c r="A79" s="39"/>
      <c r="B79" s="39"/>
      <c r="C79" s="39"/>
      <c r="F79" s="40"/>
      <c r="G79" s="41"/>
      <c r="H79" s="41"/>
      <c r="I79" s="41"/>
      <c r="J79" s="42"/>
      <c r="K79" s="43"/>
      <c r="L79" s="43"/>
      <c r="M79" s="43"/>
      <c r="N79" s="44"/>
      <c r="O79" s="45"/>
      <c r="P79" s="46"/>
      <c r="Q79" s="41"/>
      <c r="R79" s="41"/>
      <c r="S79" s="41"/>
      <c r="T79" s="41"/>
      <c r="U79" s="41"/>
      <c r="V79" s="47"/>
      <c r="W79" s="48"/>
      <c r="Y79" s="49"/>
      <c r="Z79" s="47"/>
      <c r="AA79" s="39"/>
      <c r="AI79" s="293"/>
    </row>
    <row r="80" spans="1:35" s="38" customFormat="1" ht="12.75" customHeight="1">
      <c r="A80" s="39"/>
      <c r="B80" s="39"/>
      <c r="C80" s="39"/>
      <c r="F80" s="40"/>
      <c r="G80" s="41"/>
      <c r="H80" s="41"/>
      <c r="I80" s="41"/>
      <c r="J80" s="42"/>
      <c r="K80" s="43"/>
      <c r="L80" s="43"/>
      <c r="M80" s="43"/>
      <c r="N80" s="44"/>
      <c r="O80" s="45"/>
      <c r="P80" s="46"/>
      <c r="Q80" s="41"/>
      <c r="R80" s="41"/>
      <c r="S80" s="41"/>
      <c r="T80" s="41"/>
      <c r="U80" s="41"/>
      <c r="V80" s="47"/>
      <c r="W80" s="48"/>
      <c r="Y80" s="49"/>
      <c r="Z80" s="47"/>
      <c r="AA80" s="39"/>
      <c r="AI80" s="293"/>
    </row>
    <row r="81" spans="1:35" s="38" customFormat="1" ht="12.75" customHeight="1">
      <c r="A81" s="39"/>
      <c r="B81" s="39"/>
      <c r="C81" s="39"/>
      <c r="F81" s="40"/>
      <c r="G81" s="41"/>
      <c r="H81" s="41"/>
      <c r="I81" s="41"/>
      <c r="J81" s="42"/>
      <c r="K81" s="43"/>
      <c r="L81" s="43"/>
      <c r="M81" s="43"/>
      <c r="N81" s="44"/>
      <c r="O81" s="45"/>
      <c r="P81" s="46"/>
      <c r="Q81" s="41"/>
      <c r="R81" s="41"/>
      <c r="S81" s="41"/>
      <c r="T81" s="41"/>
      <c r="U81" s="41"/>
      <c r="V81" s="47"/>
      <c r="W81" s="48"/>
      <c r="Y81" s="49"/>
      <c r="Z81" s="47"/>
      <c r="AA81" s="39"/>
      <c r="AI81" s="293"/>
    </row>
    <row r="82" spans="1:35" s="38" customFormat="1" ht="12.75" customHeight="1">
      <c r="A82" s="39"/>
      <c r="B82" s="39"/>
      <c r="C82" s="39"/>
      <c r="F82" s="40"/>
      <c r="G82" s="41"/>
      <c r="H82" s="41"/>
      <c r="I82" s="41"/>
      <c r="J82" s="42"/>
      <c r="K82" s="43"/>
      <c r="L82" s="43"/>
      <c r="M82" s="43"/>
      <c r="N82" s="44"/>
      <c r="O82" s="45"/>
      <c r="P82" s="46"/>
      <c r="Q82" s="41"/>
      <c r="R82" s="41"/>
      <c r="S82" s="41"/>
      <c r="T82" s="41"/>
      <c r="U82" s="41"/>
      <c r="V82" s="47"/>
      <c r="W82" s="48"/>
      <c r="Y82" s="49"/>
      <c r="Z82" s="47"/>
      <c r="AA82" s="39"/>
      <c r="AI82" s="293"/>
    </row>
    <row r="83" spans="1:35" s="38" customFormat="1" ht="12.75" customHeight="1">
      <c r="A83" s="39"/>
      <c r="B83" s="39"/>
      <c r="C83" s="39"/>
      <c r="F83" s="40"/>
      <c r="G83" s="41"/>
      <c r="H83" s="41"/>
      <c r="I83" s="41"/>
      <c r="J83" s="42"/>
      <c r="K83" s="43"/>
      <c r="L83" s="43"/>
      <c r="M83" s="43"/>
      <c r="N83" s="44"/>
      <c r="O83" s="45"/>
      <c r="P83" s="46"/>
      <c r="Q83" s="41"/>
      <c r="R83" s="41"/>
      <c r="S83" s="41"/>
      <c r="T83" s="41"/>
      <c r="U83" s="41"/>
      <c r="V83" s="47"/>
      <c r="W83" s="48"/>
      <c r="Y83" s="49"/>
      <c r="Z83" s="47"/>
      <c r="AA83" s="39"/>
      <c r="AI83" s="293"/>
    </row>
    <row r="84" spans="1:35" s="38" customFormat="1" ht="12.75" customHeight="1">
      <c r="A84" s="39"/>
      <c r="B84" s="39"/>
      <c r="C84" s="39"/>
      <c r="F84" s="40"/>
      <c r="G84" s="41"/>
      <c r="H84" s="41"/>
      <c r="I84" s="41"/>
      <c r="J84" s="42"/>
      <c r="K84" s="43"/>
      <c r="L84" s="43"/>
      <c r="M84" s="43"/>
      <c r="N84" s="44"/>
      <c r="O84" s="45"/>
      <c r="P84" s="46"/>
      <c r="Q84" s="41"/>
      <c r="R84" s="41"/>
      <c r="S84" s="41"/>
      <c r="T84" s="41"/>
      <c r="U84" s="41"/>
      <c r="V84" s="47"/>
      <c r="W84" s="48"/>
      <c r="Y84" s="49"/>
      <c r="Z84" s="47"/>
      <c r="AA84" s="39"/>
      <c r="AI84" s="293"/>
    </row>
    <row r="85" spans="1:35" s="38" customFormat="1" ht="12.75" customHeight="1">
      <c r="A85" s="39"/>
      <c r="B85" s="39"/>
      <c r="C85" s="39"/>
      <c r="F85" s="40"/>
      <c r="G85" s="41"/>
      <c r="H85" s="41"/>
      <c r="I85" s="41"/>
      <c r="J85" s="42"/>
      <c r="K85" s="43"/>
      <c r="L85" s="43"/>
      <c r="M85" s="43"/>
      <c r="N85" s="44"/>
      <c r="O85" s="45"/>
      <c r="P85" s="46"/>
      <c r="Q85" s="41"/>
      <c r="R85" s="41"/>
      <c r="S85" s="41"/>
      <c r="T85" s="41"/>
      <c r="U85" s="41"/>
      <c r="V85" s="47"/>
      <c r="W85" s="48"/>
      <c r="Y85" s="49"/>
      <c r="Z85" s="47"/>
      <c r="AA85" s="39"/>
      <c r="AI85" s="293"/>
    </row>
    <row r="86" spans="1:35" s="38" customFormat="1" ht="12.75" customHeight="1">
      <c r="A86" s="39"/>
      <c r="B86" s="39"/>
      <c r="C86" s="39"/>
      <c r="F86" s="40"/>
      <c r="G86" s="41"/>
      <c r="H86" s="41"/>
      <c r="I86" s="41"/>
      <c r="J86" s="42"/>
      <c r="K86" s="43"/>
      <c r="L86" s="43"/>
      <c r="M86" s="43"/>
      <c r="N86" s="44"/>
      <c r="O86" s="45"/>
      <c r="P86" s="46"/>
      <c r="Q86" s="41"/>
      <c r="R86" s="41"/>
      <c r="S86" s="41"/>
      <c r="T86" s="41"/>
      <c r="U86" s="41"/>
      <c r="V86" s="47"/>
      <c r="W86" s="48"/>
      <c r="Y86" s="49"/>
      <c r="Z86" s="47"/>
      <c r="AA86" s="39"/>
      <c r="AI86" s="293"/>
    </row>
    <row r="87" spans="1:35" s="38" customFormat="1" ht="12.75" customHeight="1">
      <c r="A87" s="39"/>
      <c r="B87" s="39"/>
      <c r="C87" s="39"/>
      <c r="F87" s="40"/>
      <c r="G87" s="41"/>
      <c r="H87" s="41"/>
      <c r="I87" s="41"/>
      <c r="J87" s="42"/>
      <c r="K87" s="43"/>
      <c r="L87" s="43"/>
      <c r="M87" s="43"/>
      <c r="N87" s="44"/>
      <c r="O87" s="45"/>
      <c r="P87" s="46"/>
      <c r="Q87" s="41"/>
      <c r="R87" s="41"/>
      <c r="S87" s="41"/>
      <c r="T87" s="41"/>
      <c r="U87" s="41"/>
      <c r="V87" s="47"/>
      <c r="W87" s="48"/>
      <c r="Y87" s="49"/>
      <c r="Z87" s="47"/>
      <c r="AA87" s="39"/>
      <c r="AI87" s="293"/>
    </row>
    <row r="88" spans="1:35" s="38" customFormat="1" ht="12.75" customHeight="1">
      <c r="A88" s="39"/>
      <c r="B88" s="39"/>
      <c r="C88" s="39"/>
      <c r="F88" s="40"/>
      <c r="G88" s="41"/>
      <c r="H88" s="41"/>
      <c r="I88" s="41"/>
      <c r="J88" s="42"/>
      <c r="K88" s="43"/>
      <c r="L88" s="43"/>
      <c r="M88" s="43"/>
      <c r="N88" s="44"/>
      <c r="O88" s="45"/>
      <c r="P88" s="46"/>
      <c r="Q88" s="41"/>
      <c r="R88" s="41"/>
      <c r="S88" s="41"/>
      <c r="T88" s="41"/>
      <c r="U88" s="41"/>
      <c r="V88" s="47"/>
      <c r="W88" s="48"/>
      <c r="Y88" s="49"/>
      <c r="Z88" s="47"/>
      <c r="AA88" s="39"/>
      <c r="AI88" s="293"/>
    </row>
    <row r="89" spans="1:35" s="38" customFormat="1" ht="12.75" customHeight="1">
      <c r="A89" s="39"/>
      <c r="B89" s="39"/>
      <c r="C89" s="39"/>
      <c r="F89" s="40"/>
      <c r="G89" s="41"/>
      <c r="H89" s="41"/>
      <c r="I89" s="41"/>
      <c r="J89" s="42"/>
      <c r="K89" s="43"/>
      <c r="L89" s="43"/>
      <c r="M89" s="43"/>
      <c r="N89" s="44"/>
      <c r="O89" s="45"/>
      <c r="P89" s="46"/>
      <c r="Q89" s="41"/>
      <c r="R89" s="41"/>
      <c r="S89" s="41"/>
      <c r="T89" s="41"/>
      <c r="U89" s="41"/>
      <c r="V89" s="47"/>
      <c r="W89" s="48"/>
      <c r="Y89" s="49"/>
      <c r="Z89" s="47"/>
      <c r="AA89" s="39"/>
      <c r="AI89" s="293"/>
    </row>
    <row r="90" spans="1:35" s="38" customFormat="1" ht="12.75" customHeight="1">
      <c r="A90" s="39"/>
      <c r="B90" s="39"/>
      <c r="C90" s="39"/>
      <c r="F90" s="40"/>
      <c r="G90" s="41"/>
      <c r="H90" s="41"/>
      <c r="I90" s="41"/>
      <c r="J90" s="42"/>
      <c r="K90" s="43"/>
      <c r="L90" s="43"/>
      <c r="M90" s="43"/>
      <c r="N90" s="44"/>
      <c r="O90" s="45"/>
      <c r="P90" s="46"/>
      <c r="Q90" s="41"/>
      <c r="R90" s="41"/>
      <c r="S90" s="41"/>
      <c r="T90" s="41"/>
      <c r="U90" s="41"/>
      <c r="V90" s="47"/>
      <c r="W90" s="48"/>
      <c r="Y90" s="49"/>
      <c r="Z90" s="47"/>
      <c r="AA90" s="39"/>
      <c r="AI90" s="293"/>
    </row>
    <row r="91" spans="1:35" s="38" customFormat="1" ht="12.75" customHeight="1">
      <c r="A91" s="39"/>
      <c r="B91" s="39"/>
      <c r="C91" s="39"/>
      <c r="F91" s="40"/>
      <c r="G91" s="41"/>
      <c r="H91" s="41"/>
      <c r="I91" s="41"/>
      <c r="J91" s="42"/>
      <c r="K91" s="43"/>
      <c r="L91" s="43"/>
      <c r="M91" s="43"/>
      <c r="N91" s="44"/>
      <c r="O91" s="45"/>
      <c r="P91" s="46"/>
      <c r="Q91" s="41"/>
      <c r="R91" s="41"/>
      <c r="S91" s="41"/>
      <c r="T91" s="41"/>
      <c r="U91" s="41"/>
      <c r="V91" s="47"/>
      <c r="W91" s="48"/>
      <c r="Y91" s="49"/>
      <c r="Z91" s="47"/>
      <c r="AA91" s="39"/>
      <c r="AI91" s="293"/>
    </row>
    <row r="92" spans="1:35" s="38" customFormat="1" ht="12.75" customHeight="1">
      <c r="A92" s="39"/>
      <c r="B92" s="39"/>
      <c r="C92" s="39"/>
      <c r="F92" s="40"/>
      <c r="G92" s="41"/>
      <c r="H92" s="41"/>
      <c r="I92" s="41"/>
      <c r="J92" s="42"/>
      <c r="K92" s="43"/>
      <c r="L92" s="43"/>
      <c r="M92" s="43"/>
      <c r="N92" s="44"/>
      <c r="O92" s="45"/>
      <c r="P92" s="46"/>
      <c r="Q92" s="41"/>
      <c r="R92" s="41"/>
      <c r="S92" s="41"/>
      <c r="T92" s="41"/>
      <c r="U92" s="41"/>
      <c r="V92" s="47"/>
      <c r="W92" s="48"/>
      <c r="Y92" s="49"/>
      <c r="Z92" s="47"/>
      <c r="AA92" s="39"/>
      <c r="AI92" s="293"/>
    </row>
    <row r="93" spans="1:35" s="38" customFormat="1" ht="12.75" customHeight="1">
      <c r="A93" s="39"/>
      <c r="B93" s="39"/>
      <c r="C93" s="39"/>
      <c r="F93" s="40"/>
      <c r="G93" s="41"/>
      <c r="H93" s="41"/>
      <c r="I93" s="41"/>
      <c r="J93" s="42"/>
      <c r="K93" s="43"/>
      <c r="L93" s="43"/>
      <c r="M93" s="43"/>
      <c r="N93" s="44"/>
      <c r="O93" s="45"/>
      <c r="P93" s="46"/>
      <c r="Q93" s="41"/>
      <c r="R93" s="41"/>
      <c r="S93" s="41"/>
      <c r="T93" s="41"/>
      <c r="U93" s="41"/>
      <c r="V93" s="47"/>
      <c r="W93" s="48"/>
      <c r="Y93" s="49"/>
      <c r="Z93" s="47"/>
      <c r="AA93" s="39"/>
      <c r="AI93" s="293"/>
    </row>
    <row r="94" spans="1:35" s="38" customFormat="1" ht="12.75" customHeight="1">
      <c r="A94" s="39"/>
      <c r="B94" s="39"/>
      <c r="C94" s="39"/>
      <c r="F94" s="40"/>
      <c r="G94" s="41"/>
      <c r="H94" s="41"/>
      <c r="I94" s="41"/>
      <c r="J94" s="42"/>
      <c r="K94" s="43"/>
      <c r="L94" s="43"/>
      <c r="M94" s="43"/>
      <c r="N94" s="44"/>
      <c r="O94" s="45"/>
      <c r="P94" s="46"/>
      <c r="Q94" s="41"/>
      <c r="R94" s="41"/>
      <c r="S94" s="41"/>
      <c r="T94" s="41"/>
      <c r="U94" s="41"/>
      <c r="V94" s="47"/>
      <c r="W94" s="48"/>
      <c r="Y94" s="49"/>
      <c r="Z94" s="47"/>
      <c r="AA94" s="39"/>
      <c r="AI94" s="293"/>
    </row>
    <row r="95" spans="1:35" s="38" customFormat="1" ht="12.75" customHeight="1">
      <c r="A95" s="39"/>
      <c r="B95" s="39"/>
      <c r="C95" s="39"/>
      <c r="F95" s="40"/>
      <c r="G95" s="41"/>
      <c r="H95" s="41"/>
      <c r="I95" s="41"/>
      <c r="J95" s="42"/>
      <c r="K95" s="43"/>
      <c r="L95" s="43"/>
      <c r="M95" s="43"/>
      <c r="N95" s="44"/>
      <c r="O95" s="45"/>
      <c r="P95" s="46"/>
      <c r="Q95" s="41"/>
      <c r="R95" s="41"/>
      <c r="S95" s="41"/>
      <c r="T95" s="41"/>
      <c r="U95" s="41"/>
      <c r="V95" s="47"/>
      <c r="W95" s="48"/>
      <c r="Y95" s="49"/>
      <c r="Z95" s="47"/>
      <c r="AA95" s="39"/>
      <c r="AI95" s="293"/>
    </row>
    <row r="96" spans="1:35" s="38" customFormat="1" ht="12.75" customHeight="1">
      <c r="A96" s="39"/>
      <c r="B96" s="39"/>
      <c r="C96" s="39"/>
      <c r="F96" s="40"/>
      <c r="G96" s="41"/>
      <c r="H96" s="41"/>
      <c r="I96" s="41"/>
      <c r="J96" s="42"/>
      <c r="K96" s="43"/>
      <c r="L96" s="43"/>
      <c r="M96" s="43"/>
      <c r="N96" s="44"/>
      <c r="O96" s="45"/>
      <c r="P96" s="46"/>
      <c r="Q96" s="41"/>
      <c r="R96" s="41"/>
      <c r="S96" s="41"/>
      <c r="T96" s="41"/>
      <c r="U96" s="41"/>
      <c r="V96" s="47"/>
      <c r="W96" s="48"/>
      <c r="Y96" s="49"/>
      <c r="Z96" s="47"/>
      <c r="AA96" s="39"/>
      <c r="AI96" s="293"/>
    </row>
    <row r="97" spans="1:35" s="38" customFormat="1" ht="12.75" customHeight="1">
      <c r="A97" s="39"/>
      <c r="B97" s="39"/>
      <c r="C97" s="39"/>
      <c r="F97" s="40"/>
      <c r="G97" s="41"/>
      <c r="H97" s="41"/>
      <c r="I97" s="41"/>
      <c r="J97" s="42"/>
      <c r="K97" s="43"/>
      <c r="L97" s="43"/>
      <c r="M97" s="43"/>
      <c r="N97" s="44"/>
      <c r="O97" s="45"/>
      <c r="P97" s="46"/>
      <c r="Q97" s="41"/>
      <c r="R97" s="41"/>
      <c r="S97" s="41"/>
      <c r="T97" s="41"/>
      <c r="U97" s="41"/>
      <c r="V97" s="47"/>
      <c r="W97" s="48"/>
      <c r="Y97" s="49"/>
      <c r="Z97" s="47"/>
      <c r="AA97" s="39"/>
      <c r="AI97" s="293"/>
    </row>
    <row r="98" spans="1:35" s="38" customFormat="1" ht="12.75" customHeight="1">
      <c r="A98" s="39"/>
      <c r="B98" s="39"/>
      <c r="C98" s="39"/>
      <c r="F98" s="40"/>
      <c r="G98" s="41"/>
      <c r="H98" s="41"/>
      <c r="I98" s="41"/>
      <c r="J98" s="42"/>
      <c r="K98" s="43"/>
      <c r="L98" s="43"/>
      <c r="M98" s="43"/>
      <c r="N98" s="44"/>
      <c r="O98" s="45"/>
      <c r="P98" s="46"/>
      <c r="Q98" s="41"/>
      <c r="R98" s="41"/>
      <c r="S98" s="41"/>
      <c r="T98" s="41"/>
      <c r="U98" s="41"/>
      <c r="V98" s="47"/>
      <c r="W98" s="48"/>
      <c r="Y98" s="49"/>
      <c r="Z98" s="47"/>
      <c r="AA98" s="39"/>
      <c r="AI98" s="293"/>
    </row>
    <row r="99" spans="1:35" s="38" customFormat="1" ht="12.75" customHeight="1">
      <c r="A99" s="39"/>
      <c r="B99" s="39"/>
      <c r="C99" s="39"/>
      <c r="F99" s="40"/>
      <c r="G99" s="41"/>
      <c r="H99" s="41"/>
      <c r="I99" s="41"/>
      <c r="J99" s="42"/>
      <c r="K99" s="43"/>
      <c r="L99" s="43"/>
      <c r="M99" s="43"/>
      <c r="N99" s="44"/>
      <c r="O99" s="45"/>
      <c r="P99" s="46"/>
      <c r="Q99" s="41"/>
      <c r="R99" s="41"/>
      <c r="S99" s="41"/>
      <c r="T99" s="41"/>
      <c r="U99" s="41"/>
      <c r="V99" s="47"/>
      <c r="W99" s="48"/>
      <c r="Y99" s="49"/>
      <c r="Z99" s="47"/>
      <c r="AA99" s="39"/>
      <c r="AI99" s="293"/>
    </row>
    <row r="100" spans="1:35" s="38" customFormat="1" ht="12.75" customHeight="1">
      <c r="A100" s="39"/>
      <c r="B100" s="39"/>
      <c r="C100" s="39"/>
      <c r="F100" s="40"/>
      <c r="G100" s="41"/>
      <c r="H100" s="41"/>
      <c r="I100" s="41"/>
      <c r="J100" s="42"/>
      <c r="K100" s="43"/>
      <c r="L100" s="43"/>
      <c r="M100" s="43"/>
      <c r="N100" s="44"/>
      <c r="O100" s="45"/>
      <c r="P100" s="46"/>
      <c r="Q100" s="41"/>
      <c r="R100" s="41"/>
      <c r="S100" s="41"/>
      <c r="T100" s="41"/>
      <c r="U100" s="41"/>
      <c r="V100" s="47"/>
      <c r="W100" s="48"/>
      <c r="Y100" s="49"/>
      <c r="Z100" s="47"/>
      <c r="AA100" s="39"/>
      <c r="AI100" s="293"/>
    </row>
    <row r="101" spans="1:35" s="38" customFormat="1" ht="12.75" customHeight="1">
      <c r="A101" s="39"/>
      <c r="B101" s="39"/>
      <c r="C101" s="39"/>
      <c r="F101" s="40"/>
      <c r="G101" s="41"/>
      <c r="H101" s="41"/>
      <c r="I101" s="41"/>
      <c r="J101" s="42"/>
      <c r="K101" s="43"/>
      <c r="L101" s="43"/>
      <c r="M101" s="43"/>
      <c r="N101" s="44"/>
      <c r="O101" s="45"/>
      <c r="P101" s="46"/>
      <c r="Q101" s="41"/>
      <c r="R101" s="41"/>
      <c r="S101" s="41"/>
      <c r="T101" s="41"/>
      <c r="U101" s="41"/>
      <c r="V101" s="47"/>
      <c r="W101" s="48"/>
      <c r="Y101" s="49"/>
      <c r="Z101" s="47"/>
      <c r="AA101" s="39"/>
      <c r="AI101" s="293"/>
    </row>
    <row r="102" spans="1:35" s="38" customFormat="1" ht="12.75" customHeight="1">
      <c r="A102" s="39"/>
      <c r="B102" s="39"/>
      <c r="C102" s="39"/>
      <c r="F102" s="40"/>
      <c r="G102" s="41"/>
      <c r="H102" s="41"/>
      <c r="I102" s="41"/>
      <c r="J102" s="42"/>
      <c r="K102" s="43"/>
      <c r="L102" s="43"/>
      <c r="M102" s="43"/>
      <c r="N102" s="44"/>
      <c r="O102" s="45"/>
      <c r="P102" s="46"/>
      <c r="Q102" s="41"/>
      <c r="R102" s="41"/>
      <c r="S102" s="41"/>
      <c r="T102" s="41"/>
      <c r="U102" s="41"/>
      <c r="V102" s="47"/>
      <c r="W102" s="48"/>
      <c r="Y102" s="49"/>
      <c r="Z102" s="47"/>
      <c r="AA102" s="39"/>
      <c r="AI102" s="293"/>
    </row>
    <row r="103" spans="1:35" s="38" customFormat="1" ht="12.75" customHeight="1">
      <c r="A103" s="39"/>
      <c r="B103" s="39"/>
      <c r="C103" s="39"/>
      <c r="F103" s="40"/>
      <c r="G103" s="41"/>
      <c r="H103" s="41"/>
      <c r="I103" s="41"/>
      <c r="J103" s="42"/>
      <c r="K103" s="43"/>
      <c r="L103" s="43"/>
      <c r="M103" s="43"/>
      <c r="N103" s="44"/>
      <c r="O103" s="45"/>
      <c r="P103" s="46"/>
      <c r="Q103" s="41"/>
      <c r="R103" s="41"/>
      <c r="S103" s="41"/>
      <c r="T103" s="41"/>
      <c r="U103" s="41"/>
      <c r="V103" s="47"/>
      <c r="W103" s="48"/>
      <c r="Y103" s="49"/>
      <c r="Z103" s="47"/>
      <c r="AA103" s="39"/>
      <c r="AI103" s="293"/>
    </row>
    <row r="104" spans="1:35" s="38" customFormat="1" ht="12.75" customHeight="1">
      <c r="A104" s="39"/>
      <c r="B104" s="39"/>
      <c r="C104" s="39"/>
      <c r="F104" s="40"/>
      <c r="G104" s="41"/>
      <c r="H104" s="41"/>
      <c r="I104" s="41"/>
      <c r="J104" s="42"/>
      <c r="K104" s="43"/>
      <c r="L104" s="43"/>
      <c r="M104" s="43"/>
      <c r="N104" s="44"/>
      <c r="O104" s="45"/>
      <c r="P104" s="46"/>
      <c r="Q104" s="41"/>
      <c r="R104" s="41"/>
      <c r="S104" s="41"/>
      <c r="T104" s="41"/>
      <c r="U104" s="41"/>
      <c r="V104" s="47"/>
      <c r="W104" s="48"/>
      <c r="Y104" s="49"/>
      <c r="Z104" s="47"/>
      <c r="AA104" s="39"/>
      <c r="AI104" s="293"/>
    </row>
    <row r="105" spans="1:35" s="38" customFormat="1" ht="12.75" customHeight="1">
      <c r="A105" s="39"/>
      <c r="B105" s="39"/>
      <c r="C105" s="39"/>
      <c r="F105" s="40"/>
      <c r="G105" s="41"/>
      <c r="H105" s="41"/>
      <c r="I105" s="41"/>
      <c r="J105" s="42"/>
      <c r="K105" s="43"/>
      <c r="L105" s="43"/>
      <c r="M105" s="43"/>
      <c r="N105" s="44"/>
      <c r="O105" s="45"/>
      <c r="P105" s="46"/>
      <c r="Q105" s="41"/>
      <c r="R105" s="41"/>
      <c r="S105" s="41"/>
      <c r="T105" s="41"/>
      <c r="U105" s="41"/>
      <c r="V105" s="47"/>
      <c r="W105" s="48"/>
      <c r="Y105" s="49"/>
      <c r="Z105" s="47"/>
      <c r="AA105" s="39"/>
      <c r="AI105" s="293"/>
    </row>
    <row r="106" spans="1:35" s="38" customFormat="1" ht="12.75" customHeight="1">
      <c r="A106" s="39"/>
      <c r="B106" s="39"/>
      <c r="C106" s="39"/>
      <c r="F106" s="40"/>
      <c r="G106" s="41"/>
      <c r="H106" s="41"/>
      <c r="I106" s="41"/>
      <c r="J106" s="42"/>
      <c r="K106" s="43"/>
      <c r="L106" s="43"/>
      <c r="M106" s="43"/>
      <c r="N106" s="44"/>
      <c r="O106" s="45"/>
      <c r="P106" s="46"/>
      <c r="Q106" s="41"/>
      <c r="R106" s="41"/>
      <c r="S106" s="41"/>
      <c r="T106" s="41"/>
      <c r="U106" s="41"/>
      <c r="V106" s="47"/>
      <c r="W106" s="48"/>
      <c r="Y106" s="49"/>
      <c r="Z106" s="47"/>
      <c r="AA106" s="39"/>
      <c r="AI106" s="293"/>
    </row>
    <row r="107" spans="1:35" s="38" customFormat="1" ht="12.75" customHeight="1">
      <c r="A107" s="39"/>
      <c r="B107" s="39"/>
      <c r="C107" s="39"/>
      <c r="F107" s="40"/>
      <c r="G107" s="41"/>
      <c r="H107" s="41"/>
      <c r="I107" s="41"/>
      <c r="J107" s="42"/>
      <c r="K107" s="43"/>
      <c r="L107" s="43"/>
      <c r="M107" s="43"/>
      <c r="N107" s="44"/>
      <c r="O107" s="45"/>
      <c r="P107" s="46"/>
      <c r="Q107" s="41"/>
      <c r="R107" s="41"/>
      <c r="S107" s="41"/>
      <c r="T107" s="41"/>
      <c r="U107" s="41"/>
      <c r="V107" s="47"/>
      <c r="W107" s="48"/>
      <c r="Y107" s="49"/>
      <c r="Z107" s="47"/>
      <c r="AA107" s="39"/>
      <c r="AI107" s="293"/>
    </row>
    <row r="108" spans="1:35" s="38" customFormat="1" ht="12.75" customHeight="1">
      <c r="A108" s="39"/>
      <c r="B108" s="39"/>
      <c r="C108" s="39"/>
      <c r="F108" s="40"/>
      <c r="G108" s="41"/>
      <c r="H108" s="41"/>
      <c r="I108" s="41"/>
      <c r="J108" s="42"/>
      <c r="K108" s="43"/>
      <c r="L108" s="43"/>
      <c r="M108" s="43"/>
      <c r="N108" s="44"/>
      <c r="O108" s="45"/>
      <c r="P108" s="46"/>
      <c r="Q108" s="41"/>
      <c r="R108" s="41"/>
      <c r="S108" s="41"/>
      <c r="T108" s="41"/>
      <c r="U108" s="41"/>
      <c r="V108" s="47"/>
      <c r="W108" s="48"/>
      <c r="Y108" s="49"/>
      <c r="Z108" s="47"/>
      <c r="AA108" s="39"/>
      <c r="AI108" s="293"/>
    </row>
    <row r="109" spans="1:35" s="38" customFormat="1" ht="12.75" customHeight="1">
      <c r="A109" s="39"/>
      <c r="B109" s="39"/>
      <c r="C109" s="39"/>
      <c r="F109" s="40"/>
      <c r="G109" s="41"/>
      <c r="H109" s="41"/>
      <c r="I109" s="41"/>
      <c r="J109" s="42"/>
      <c r="K109" s="43"/>
      <c r="L109" s="43"/>
      <c r="M109" s="43"/>
      <c r="N109" s="44"/>
      <c r="O109" s="45"/>
      <c r="P109" s="46"/>
      <c r="Q109" s="41"/>
      <c r="R109" s="41"/>
      <c r="S109" s="41"/>
      <c r="T109" s="41"/>
      <c r="U109" s="41"/>
      <c r="V109" s="47"/>
      <c r="W109" s="48"/>
      <c r="Y109" s="49"/>
      <c r="Z109" s="47"/>
      <c r="AA109" s="39"/>
      <c r="AI109" s="293"/>
    </row>
    <row r="110" spans="1:35" s="38" customFormat="1" ht="12.75" customHeight="1">
      <c r="A110" s="39"/>
      <c r="B110" s="39"/>
      <c r="C110" s="39"/>
      <c r="F110" s="40"/>
      <c r="G110" s="41"/>
      <c r="H110" s="41"/>
      <c r="I110" s="41"/>
      <c r="J110" s="42"/>
      <c r="K110" s="43"/>
      <c r="L110" s="43"/>
      <c r="M110" s="43"/>
      <c r="N110" s="44"/>
      <c r="O110" s="45"/>
      <c r="P110" s="46"/>
      <c r="Q110" s="41"/>
      <c r="R110" s="41"/>
      <c r="S110" s="41"/>
      <c r="T110" s="41"/>
      <c r="U110" s="41"/>
      <c r="V110" s="47"/>
      <c r="W110" s="48"/>
      <c r="Y110" s="49"/>
      <c r="Z110" s="47"/>
      <c r="AA110" s="39"/>
      <c r="AI110" s="293"/>
    </row>
    <row r="111" spans="1:35" s="38" customFormat="1" ht="12.75" customHeight="1">
      <c r="A111" s="39"/>
      <c r="B111" s="39"/>
      <c r="C111" s="39"/>
      <c r="F111" s="40"/>
      <c r="G111" s="41"/>
      <c r="H111" s="41"/>
      <c r="I111" s="41"/>
      <c r="J111" s="42"/>
      <c r="K111" s="43"/>
      <c r="L111" s="43"/>
      <c r="M111" s="43"/>
      <c r="N111" s="44"/>
      <c r="O111" s="45"/>
      <c r="P111" s="46"/>
      <c r="Q111" s="41"/>
      <c r="R111" s="41"/>
      <c r="S111" s="41"/>
      <c r="T111" s="41"/>
      <c r="U111" s="41"/>
      <c r="V111" s="47"/>
      <c r="W111" s="48"/>
      <c r="Y111" s="49"/>
      <c r="Z111" s="47"/>
      <c r="AA111" s="39"/>
      <c r="AI111" s="293"/>
    </row>
    <row r="112" spans="1:35" s="38" customFormat="1" ht="12.75" customHeight="1">
      <c r="A112" s="39"/>
      <c r="B112" s="39"/>
      <c r="C112" s="39"/>
      <c r="F112" s="40"/>
      <c r="G112" s="41"/>
      <c r="H112" s="41"/>
      <c r="I112" s="41"/>
      <c r="J112" s="42"/>
      <c r="K112" s="43"/>
      <c r="L112" s="43"/>
      <c r="M112" s="43"/>
      <c r="N112" s="44"/>
      <c r="O112" s="45"/>
      <c r="P112" s="46"/>
      <c r="Q112" s="41"/>
      <c r="R112" s="41"/>
      <c r="S112" s="41"/>
      <c r="T112" s="41"/>
      <c r="U112" s="41"/>
      <c r="V112" s="47"/>
      <c r="W112" s="48"/>
      <c r="Y112" s="49"/>
      <c r="Z112" s="47"/>
      <c r="AA112" s="39"/>
      <c r="AD112" s="17"/>
      <c r="AE112" s="17"/>
      <c r="AF112" s="17"/>
      <c r="AG112" s="17"/>
      <c r="AI112" s="293"/>
    </row>
    <row r="113" spans="1:35" s="38" customFormat="1" ht="12.75" customHeight="1">
      <c r="A113" s="39"/>
      <c r="B113" s="39"/>
      <c r="C113" s="39"/>
      <c r="F113" s="40"/>
      <c r="G113" s="41"/>
      <c r="H113" s="41"/>
      <c r="I113" s="41"/>
      <c r="J113" s="42"/>
      <c r="K113" s="43"/>
      <c r="L113" s="43"/>
      <c r="M113" s="43"/>
      <c r="N113" s="44"/>
      <c r="O113" s="45"/>
      <c r="P113" s="46"/>
      <c r="Q113" s="41"/>
      <c r="R113" s="41"/>
      <c r="S113" s="41"/>
      <c r="T113" s="41"/>
      <c r="U113" s="41"/>
      <c r="V113" s="47"/>
      <c r="W113" s="48"/>
      <c r="Y113" s="49"/>
      <c r="Z113" s="47"/>
      <c r="AA113" s="39"/>
      <c r="AD113" s="17"/>
      <c r="AE113" s="17"/>
      <c r="AF113" s="17"/>
      <c r="AG113" s="17"/>
      <c r="AI113" s="293"/>
    </row>
    <row r="114" spans="1:35" s="38" customFormat="1" ht="12.75" customHeight="1">
      <c r="A114" s="39"/>
      <c r="B114" s="39"/>
      <c r="C114" s="39"/>
      <c r="F114" s="40"/>
      <c r="G114" s="41"/>
      <c r="H114" s="41"/>
      <c r="I114" s="41"/>
      <c r="J114" s="42"/>
      <c r="K114" s="43"/>
      <c r="L114" s="43"/>
      <c r="M114" s="43"/>
      <c r="N114" s="44"/>
      <c r="O114" s="45"/>
      <c r="P114" s="46"/>
      <c r="Q114" s="41"/>
      <c r="R114" s="41"/>
      <c r="S114" s="41"/>
      <c r="T114" s="41"/>
      <c r="U114" s="41"/>
      <c r="V114" s="47"/>
      <c r="W114" s="48"/>
      <c r="Y114" s="49"/>
      <c r="Z114" s="47"/>
      <c r="AA114" s="39"/>
      <c r="AD114" s="17"/>
      <c r="AE114" s="17"/>
      <c r="AF114" s="17"/>
      <c r="AG114" s="17"/>
      <c r="AI114" s="293"/>
    </row>
    <row r="115" spans="1:35" s="38" customFormat="1" ht="12.75" customHeight="1">
      <c r="A115" s="39"/>
      <c r="B115" s="39"/>
      <c r="C115" s="39"/>
      <c r="F115" s="40"/>
      <c r="G115" s="41"/>
      <c r="H115" s="41"/>
      <c r="I115" s="41"/>
      <c r="J115" s="42"/>
      <c r="K115" s="43"/>
      <c r="L115" s="43"/>
      <c r="M115" s="43"/>
      <c r="N115" s="44"/>
      <c r="O115" s="45"/>
      <c r="P115" s="46"/>
      <c r="Q115" s="41"/>
      <c r="R115" s="41"/>
      <c r="S115" s="41"/>
      <c r="T115" s="41"/>
      <c r="U115" s="41"/>
      <c r="V115" s="47"/>
      <c r="W115" s="48"/>
      <c r="Y115" s="49"/>
      <c r="Z115" s="47"/>
      <c r="AA115" s="39"/>
      <c r="AD115" s="17"/>
      <c r="AE115" s="17"/>
      <c r="AF115" s="17"/>
      <c r="AG115" s="17"/>
      <c r="AI115" s="293"/>
    </row>
    <row r="116" spans="1:35" s="38" customFormat="1" ht="12.75" customHeight="1">
      <c r="A116" s="39"/>
      <c r="B116" s="39"/>
      <c r="C116" s="39"/>
      <c r="F116" s="40"/>
      <c r="G116" s="41"/>
      <c r="H116" s="41"/>
      <c r="I116" s="41"/>
      <c r="J116" s="42"/>
      <c r="K116" s="43"/>
      <c r="L116" s="43"/>
      <c r="M116" s="43"/>
      <c r="N116" s="44"/>
      <c r="O116" s="45"/>
      <c r="P116" s="46"/>
      <c r="Q116" s="41"/>
      <c r="R116" s="41"/>
      <c r="S116" s="41"/>
      <c r="T116" s="41"/>
      <c r="U116" s="41"/>
      <c r="V116" s="47"/>
      <c r="W116" s="48"/>
      <c r="Y116" s="49"/>
      <c r="Z116" s="47"/>
      <c r="AA116" s="39"/>
      <c r="AD116" s="17"/>
      <c r="AE116" s="17"/>
      <c r="AF116" s="17"/>
      <c r="AG116" s="17"/>
      <c r="AI116" s="293"/>
    </row>
    <row r="117" spans="1:35" s="38" customFormat="1" ht="12.75" customHeight="1">
      <c r="A117" s="39"/>
      <c r="B117" s="39"/>
      <c r="C117" s="39"/>
      <c r="F117" s="40"/>
      <c r="G117" s="41"/>
      <c r="H117" s="41"/>
      <c r="I117" s="41"/>
      <c r="J117" s="42"/>
      <c r="K117" s="43"/>
      <c r="L117" s="43"/>
      <c r="M117" s="43"/>
      <c r="N117" s="44"/>
      <c r="O117" s="45"/>
      <c r="P117" s="46"/>
      <c r="Q117" s="41"/>
      <c r="R117" s="41"/>
      <c r="S117" s="41"/>
      <c r="T117" s="41"/>
      <c r="U117" s="41"/>
      <c r="V117" s="47"/>
      <c r="W117" s="48"/>
      <c r="Y117" s="49"/>
      <c r="Z117" s="47"/>
      <c r="AA117" s="39"/>
      <c r="AD117" s="17"/>
      <c r="AE117" s="17"/>
      <c r="AF117" s="17"/>
      <c r="AG117" s="17"/>
      <c r="AI117" s="293"/>
    </row>
    <row r="118" spans="1:35" s="38" customFormat="1" ht="12.75" customHeight="1">
      <c r="A118" s="39"/>
      <c r="B118" s="39"/>
      <c r="C118" s="39"/>
      <c r="F118" s="40"/>
      <c r="G118" s="41"/>
      <c r="H118" s="41"/>
      <c r="I118" s="41"/>
      <c r="J118" s="42"/>
      <c r="K118" s="43"/>
      <c r="L118" s="43"/>
      <c r="M118" s="43"/>
      <c r="N118" s="44"/>
      <c r="O118" s="45"/>
      <c r="P118" s="46"/>
      <c r="Q118" s="41"/>
      <c r="R118" s="41"/>
      <c r="S118" s="41"/>
      <c r="T118" s="41"/>
      <c r="U118" s="41"/>
      <c r="V118" s="47"/>
      <c r="W118" s="48"/>
      <c r="Y118" s="49"/>
      <c r="Z118" s="47"/>
      <c r="AA118" s="39"/>
      <c r="AD118" s="17"/>
      <c r="AE118" s="17"/>
      <c r="AF118" s="17"/>
      <c r="AG118" s="17"/>
      <c r="AI118" s="293"/>
    </row>
    <row r="119" spans="1:35" s="38" customFormat="1" ht="12.75" customHeight="1">
      <c r="A119" s="39"/>
      <c r="B119" s="39"/>
      <c r="C119" s="39"/>
      <c r="F119" s="40"/>
      <c r="G119" s="41"/>
      <c r="H119" s="41"/>
      <c r="I119" s="41"/>
      <c r="J119" s="42"/>
      <c r="K119" s="43"/>
      <c r="L119" s="43"/>
      <c r="M119" s="43"/>
      <c r="N119" s="44"/>
      <c r="O119" s="45"/>
      <c r="P119" s="46"/>
      <c r="Q119" s="41"/>
      <c r="R119" s="41"/>
      <c r="S119" s="41"/>
      <c r="T119" s="41"/>
      <c r="U119" s="41"/>
      <c r="V119" s="47"/>
      <c r="W119" s="48"/>
      <c r="Y119" s="49"/>
      <c r="Z119" s="47"/>
      <c r="AA119" s="39"/>
      <c r="AD119" s="17"/>
      <c r="AE119" s="17"/>
      <c r="AF119" s="17"/>
      <c r="AG119" s="17"/>
      <c r="AI119" s="293"/>
    </row>
    <row r="120" spans="1:35" s="38" customFormat="1" ht="12.75" customHeight="1">
      <c r="A120" s="39"/>
      <c r="B120" s="39"/>
      <c r="C120" s="39"/>
      <c r="F120" s="40"/>
      <c r="G120" s="41"/>
      <c r="H120" s="41"/>
      <c r="I120" s="41"/>
      <c r="J120" s="42"/>
      <c r="K120" s="43"/>
      <c r="L120" s="43"/>
      <c r="M120" s="43"/>
      <c r="N120" s="44"/>
      <c r="O120" s="45"/>
      <c r="P120" s="46"/>
      <c r="Q120" s="41"/>
      <c r="R120" s="41"/>
      <c r="S120" s="41"/>
      <c r="T120" s="41"/>
      <c r="U120" s="41"/>
      <c r="V120" s="47"/>
      <c r="W120" s="48"/>
      <c r="Y120" s="49"/>
      <c r="Z120" s="47"/>
      <c r="AA120" s="39"/>
      <c r="AD120" s="17"/>
      <c r="AE120" s="17"/>
      <c r="AF120" s="17"/>
      <c r="AG120" s="17"/>
      <c r="AI120" s="293"/>
    </row>
    <row r="121" spans="1:35" s="38" customFormat="1" ht="12.75" customHeight="1">
      <c r="A121" s="39"/>
      <c r="B121" s="39"/>
      <c r="C121" s="39"/>
      <c r="F121" s="40"/>
      <c r="G121" s="41"/>
      <c r="H121" s="41"/>
      <c r="I121" s="41"/>
      <c r="J121" s="42"/>
      <c r="K121" s="43"/>
      <c r="L121" s="43"/>
      <c r="M121" s="43"/>
      <c r="N121" s="44"/>
      <c r="O121" s="45"/>
      <c r="P121" s="46"/>
      <c r="Q121" s="41"/>
      <c r="R121" s="41"/>
      <c r="S121" s="41"/>
      <c r="T121" s="41"/>
      <c r="U121" s="41"/>
      <c r="V121" s="47"/>
      <c r="W121" s="48"/>
      <c r="Y121" s="49"/>
      <c r="Z121" s="47"/>
      <c r="AA121" s="39"/>
      <c r="AD121" s="17"/>
      <c r="AE121" s="17"/>
      <c r="AF121" s="17"/>
      <c r="AG121" s="17"/>
      <c r="AI121" s="293"/>
    </row>
    <row r="122" spans="1:35" s="38" customFormat="1" ht="12.75" customHeight="1">
      <c r="A122" s="39"/>
      <c r="B122" s="39"/>
      <c r="C122" s="39"/>
      <c r="F122" s="40"/>
      <c r="G122" s="41"/>
      <c r="H122" s="41"/>
      <c r="I122" s="41"/>
      <c r="J122" s="42"/>
      <c r="K122" s="43"/>
      <c r="L122" s="43"/>
      <c r="M122" s="43"/>
      <c r="N122" s="44"/>
      <c r="O122" s="45"/>
      <c r="P122" s="46"/>
      <c r="Q122" s="41"/>
      <c r="R122" s="41"/>
      <c r="S122" s="41"/>
      <c r="T122" s="41"/>
      <c r="U122" s="41"/>
      <c r="V122" s="47"/>
      <c r="W122" s="48"/>
      <c r="Y122" s="49"/>
      <c r="Z122" s="47"/>
      <c r="AA122" s="39"/>
      <c r="AD122" s="17"/>
      <c r="AE122" s="17"/>
      <c r="AF122" s="17"/>
      <c r="AG122" s="17"/>
      <c r="AI122" s="293"/>
    </row>
    <row r="123" spans="1:35" s="38" customFormat="1" ht="12.75" customHeight="1">
      <c r="A123" s="39"/>
      <c r="B123" s="39"/>
      <c r="C123" s="39"/>
      <c r="F123" s="40"/>
      <c r="G123" s="41"/>
      <c r="H123" s="41"/>
      <c r="I123" s="41"/>
      <c r="J123" s="42"/>
      <c r="K123" s="43"/>
      <c r="L123" s="43"/>
      <c r="M123" s="43"/>
      <c r="N123" s="44"/>
      <c r="O123" s="45"/>
      <c r="P123" s="46"/>
      <c r="Q123" s="41"/>
      <c r="R123" s="41"/>
      <c r="S123" s="41"/>
      <c r="T123" s="41"/>
      <c r="U123" s="41"/>
      <c r="V123" s="47"/>
      <c r="W123" s="48"/>
      <c r="Y123" s="49"/>
      <c r="Z123" s="47"/>
      <c r="AA123" s="39"/>
      <c r="AD123" s="17"/>
      <c r="AE123" s="17"/>
      <c r="AF123" s="17"/>
      <c r="AG123" s="17"/>
      <c r="AI123" s="293"/>
    </row>
    <row r="124" spans="1:35" ht="12.75" customHeight="1"/>
    <row r="125" spans="1:35" ht="12.75" customHeight="1"/>
    <row r="126" spans="1:35" ht="12.75" customHeight="1"/>
    <row r="127" spans="1:35" ht="12.75" customHeight="1"/>
    <row r="128" spans="1:35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</sheetData>
  <mergeCells count="1">
    <mergeCell ref="O3:O7"/>
  </mergeCells>
  <pageMargins left="0.15748031496062992" right="0.15748031496062992" top="0.31496062992125984" bottom="0.15748031496062992" header="0.31496062992125984" footer="0.15748031496062992"/>
  <pageSetup paperSize="9" scale="38" orientation="landscape" r:id="rId1"/>
  <headerFooter alignWithMargins="0"/>
  <colBreaks count="1" manualBreakCount="1">
    <brk id="20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MX DAC 018 13</vt:lpstr>
      <vt:lpstr>CN1</vt:lpstr>
      <vt:lpstr>'CN1'!Print_Area</vt:lpstr>
      <vt:lpstr>'MX DAC 018 13'!Print_Area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ohidul</dc:creator>
  <cp:lastModifiedBy>Goethy</cp:lastModifiedBy>
  <cp:lastPrinted>2013-07-08T06:42:43Z</cp:lastPrinted>
  <dcterms:created xsi:type="dcterms:W3CDTF">2013-04-10T07:34:50Z</dcterms:created>
  <dcterms:modified xsi:type="dcterms:W3CDTF">2013-07-08T06:44:52Z</dcterms:modified>
</cp:coreProperties>
</file>