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/>
  </bookViews>
  <sheets>
    <sheet name="MX DAC 019 13" sheetId="2" r:id="rId1"/>
    <sheet name="CN1" sheetId="5" r:id="rId2"/>
  </sheets>
  <definedNames>
    <definedName name="_xlnm.Print_Area" localSheetId="1">'CN1'!$A$1:$AA$32</definedName>
    <definedName name="_xlnm.Print_Area" localSheetId="0">'MX DAC 019 13'!$A$1:$H$54</definedName>
  </definedNames>
  <calcPr calcId="145621"/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T31" i="5"/>
  <c r="U31" i="5" s="1"/>
  <c r="T30" i="5"/>
  <c r="U30" i="5" s="1"/>
  <c r="T29" i="5"/>
  <c r="U29" i="5" s="1"/>
  <c r="T28" i="5"/>
  <c r="U28" i="5" s="1"/>
  <c r="T27" i="5"/>
  <c r="U27" i="5" s="1"/>
  <c r="T26" i="5"/>
  <c r="U26" i="5" s="1"/>
  <c r="T25" i="5"/>
  <c r="U25" i="5" s="1"/>
  <c r="T24" i="5"/>
  <c r="U24" i="5" s="1"/>
  <c r="T23" i="5"/>
  <c r="U23" i="5" s="1"/>
  <c r="T22" i="5"/>
  <c r="U22" i="5" s="1"/>
  <c r="T21" i="5"/>
  <c r="U21" i="5" s="1"/>
  <c r="T20" i="5"/>
  <c r="U20" i="5" s="1"/>
  <c r="T19" i="5"/>
  <c r="U19" i="5" s="1"/>
  <c r="T18" i="5"/>
  <c r="U18" i="5" s="1"/>
  <c r="T17" i="5"/>
  <c r="U17" i="5" s="1"/>
  <c r="T16" i="5"/>
  <c r="U16" i="5" s="1"/>
  <c r="T15" i="5"/>
  <c r="U15" i="5" s="1"/>
  <c r="T14" i="5"/>
  <c r="U14" i="5" s="1"/>
  <c r="T13" i="5"/>
  <c r="U13" i="5" s="1"/>
  <c r="T12" i="5"/>
  <c r="U12" i="5" s="1"/>
  <c r="U11" i="5"/>
  <c r="T11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F32" i="5" l="1"/>
  <c r="G32" i="5"/>
  <c r="H32" i="5"/>
  <c r="I32" i="5"/>
  <c r="F41" i="2"/>
  <c r="P32" i="5" l="1"/>
  <c r="AC31" i="5"/>
  <c r="AC30" i="5"/>
  <c r="AC29" i="5" l="1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T32" i="5"/>
  <c r="R32" i="5" l="1"/>
  <c r="U32" i="5" l="1"/>
  <c r="H41" i="2"/>
  <c r="A46" i="2" l="1"/>
  <c r="A15" i="2"/>
  <c r="A14" i="2"/>
  <c r="A13" i="2"/>
  <c r="A12" i="2"/>
  <c r="A11" i="2"/>
  <c r="A10" i="2"/>
</calcChain>
</file>

<file path=xl/sharedStrings.xml><?xml version="1.0" encoding="utf-8"?>
<sst xmlns="http://schemas.openxmlformats.org/spreadsheetml/2006/main" count="507" uniqueCount="147">
  <si>
    <t>BANGLADESH</t>
  </si>
  <si>
    <t>MEXICO</t>
  </si>
  <si>
    <t>ETD</t>
  </si>
  <si>
    <t>ETA</t>
  </si>
  <si>
    <t>ETW</t>
  </si>
  <si>
    <t>VSL</t>
  </si>
  <si>
    <t>LOT No.</t>
  </si>
  <si>
    <t>Ctn No.</t>
  </si>
  <si>
    <t>M3</t>
  </si>
  <si>
    <t>G.Kg</t>
  </si>
  <si>
    <t>N.Kg</t>
  </si>
  <si>
    <r>
      <rPr>
        <b/>
        <sz val="12"/>
        <color indexed="10"/>
        <rFont val="Tahoma"/>
        <family val="2"/>
      </rPr>
      <t>(BR &amp; MX)</t>
    </r>
    <r>
      <rPr>
        <b/>
        <sz val="12"/>
        <rFont val="Tahoma"/>
        <family val="2"/>
      </rPr>
      <t xml:space="preserve"> Model No.</t>
    </r>
  </si>
  <si>
    <t>OrderNo.</t>
  </si>
  <si>
    <t>(BR) NCM / (MX) HS Code</t>
  </si>
  <si>
    <t>(MX) LETTER of CRITERION</t>
  </si>
  <si>
    <t>Description</t>
  </si>
  <si>
    <t>Ctry of Origin</t>
  </si>
  <si>
    <t>PCS</t>
  </si>
  <si>
    <t>Met U/P</t>
  </si>
  <si>
    <t>Amount (M)</t>
  </si>
  <si>
    <t>Buy</t>
  </si>
  <si>
    <t>Amount (B)</t>
  </si>
  <si>
    <t>Result</t>
  </si>
  <si>
    <t>SHIP STATUS (HOLD/RELEASE)</t>
  </si>
  <si>
    <t xml:space="preserve">(BR &amp; MX) PROVIDER OF ORIGIN </t>
  </si>
  <si>
    <t>(BR) ADREESS / (MX) FRACTURA NO.</t>
  </si>
  <si>
    <t>(BR)LABEL</t>
  </si>
  <si>
    <t>(BR)CO</t>
  </si>
  <si>
    <t>POD</t>
  </si>
  <si>
    <t>U/M (PCS/SETS)</t>
  </si>
  <si>
    <r>
      <t xml:space="preserve">NET WEIGHT / PC </t>
    </r>
    <r>
      <rPr>
        <b/>
        <sz val="12"/>
        <color indexed="10"/>
        <rFont val="Tahoma"/>
        <family val="2"/>
      </rPr>
      <t>(KG)</t>
    </r>
  </si>
  <si>
    <t>INBOUND DATE</t>
  </si>
  <si>
    <t>QC INSPECTION (P/F)</t>
  </si>
  <si>
    <t>QC STATUS DATE</t>
  </si>
  <si>
    <t>SHIPMENT APPROVAL DATE</t>
  </si>
  <si>
    <t>SEND LOADPLAN DATE</t>
  </si>
  <si>
    <t>C&amp;A HANDLING OFFICE</t>
  </si>
  <si>
    <t>SAP NO.</t>
  </si>
  <si>
    <t>DECLARATION NO.</t>
  </si>
  <si>
    <t>DATE</t>
  </si>
  <si>
    <t>-</t>
  </si>
  <si>
    <t>B</t>
  </si>
  <si>
    <t>P</t>
  </si>
  <si>
    <t>C&amp;A SOURCING LIMITED</t>
  </si>
  <si>
    <t>LOADPLAN AND MANIFEST</t>
  </si>
  <si>
    <t>VESSEL :</t>
  </si>
  <si>
    <t>INVOICE NO. :</t>
  </si>
  <si>
    <t>HB/L NO. :</t>
  </si>
  <si>
    <t>CTNR NO. / SEAL NO. :</t>
  </si>
  <si>
    <t xml:space="preserve">NOTIFY PARTY:  </t>
  </si>
  <si>
    <t xml:space="preserve">C &amp; A Sourcing Limited
Level 18 Millennium City 6
392 Kwun Tong Road
Kowloon, Hong Kong
Tel: (852) 2732 6222
Fax:  (852) 2724 1170
</t>
  </si>
  <si>
    <t>BD</t>
  </si>
  <si>
    <t xml:space="preserve">C &amp; A Sourcing
</t>
  </si>
  <si>
    <t>C &amp; A Sourcing Limited
Level 18 Millennium City 6 
392 Kwun Tong Road
Kowloon, Hong Kong
Tel: (852) 2732 6222
Fax:  (852) 2724 1170</t>
  </si>
  <si>
    <t>INVOICE</t>
  </si>
  <si>
    <t>SOLD TO MESSRS</t>
  </si>
  <si>
    <t>Place of Issuance:</t>
  </si>
  <si>
    <t>HONG KONG</t>
  </si>
  <si>
    <t xml:space="preserve">Date of issuance:   </t>
  </si>
  <si>
    <t>C&amp;A Mexico S. de R.L.</t>
  </si>
  <si>
    <t xml:space="preserve">Our Ref. </t>
  </si>
  <si>
    <t>Invoice No. :</t>
  </si>
  <si>
    <t xml:space="preserve">Your Order No(s).   </t>
  </si>
  <si>
    <t>As Below</t>
  </si>
  <si>
    <t>Country of Origin :</t>
  </si>
  <si>
    <t xml:space="preserve"> </t>
  </si>
  <si>
    <t>FAX: 52 33 31340059</t>
  </si>
  <si>
    <t xml:space="preserve">INCOTERM: </t>
  </si>
  <si>
    <t>FOB CHITTAGONG</t>
  </si>
  <si>
    <t xml:space="preserve">Shipped By SEA  </t>
  </si>
  <si>
    <t xml:space="preserve">Amount in : </t>
  </si>
  <si>
    <t>US$</t>
  </si>
  <si>
    <t>Order Number</t>
  </si>
  <si>
    <t>Goods Description</t>
  </si>
  <si>
    <t>Net Wt. x piece</t>
  </si>
  <si>
    <t>Country of Origin</t>
  </si>
  <si>
    <t>U/M</t>
  </si>
  <si>
    <t>Pcs / Prs</t>
  </si>
  <si>
    <t>Amount</t>
  </si>
  <si>
    <t>TOTAL</t>
  </si>
  <si>
    <t>Total US$</t>
  </si>
  <si>
    <t>For and on behalf of</t>
  </si>
  <si>
    <t>---------------------------------------</t>
  </si>
  <si>
    <t>6205.20.99</t>
  </si>
  <si>
    <t>C&amp;A</t>
  </si>
  <si>
    <t>EXCELENCIA EN LOGISTICA ADUANAL, S.C.</t>
  </si>
  <si>
    <t>VISION APPLS</t>
  </si>
  <si>
    <t>6110.30.99</t>
  </si>
  <si>
    <t>6106.10.01</t>
  </si>
  <si>
    <t>PLOT M-1/3,SECTION-14,MIRPUR,DHAKA</t>
  </si>
  <si>
    <t>MIDLAND KNIT</t>
  </si>
  <si>
    <t>C&amp;A SOURCING</t>
  </si>
  <si>
    <t>RAMARBAGH, KUTUBPUR, FATULLAH, NARAYANGANJ</t>
  </si>
  <si>
    <t>NADIR V-HD326R  ETD CGP 07.07.13 &amp; ETA ZLO 16.08.13</t>
  </si>
  <si>
    <t>MX/DAC/019/13</t>
  </si>
  <si>
    <t>NADIR V-HD326R</t>
  </si>
  <si>
    <t>77565/901/237170</t>
  </si>
  <si>
    <t>6203.42.99</t>
  </si>
  <si>
    <t>79810/901/234364</t>
  </si>
  <si>
    <t>6110.20.01</t>
  </si>
  <si>
    <t>77580/901/240045</t>
  </si>
  <si>
    <t>77580/901/232507</t>
  </si>
  <si>
    <t>77522/901/236620</t>
  </si>
  <si>
    <t>6206.30.01</t>
  </si>
  <si>
    <t>77522/901/236612</t>
  </si>
  <si>
    <t>77522/901/236619</t>
  </si>
  <si>
    <t>77522/901/236616</t>
  </si>
  <si>
    <t>84702/901/232594</t>
  </si>
  <si>
    <t>84702/901/232966</t>
  </si>
  <si>
    <t>84702/901/232975</t>
  </si>
  <si>
    <t>84702/901/232968</t>
  </si>
  <si>
    <t>84744/901/232516</t>
  </si>
  <si>
    <t>84744/901/232601</t>
  </si>
  <si>
    <t>84744/901/232515</t>
  </si>
  <si>
    <t>84744/901/232513</t>
  </si>
  <si>
    <t>77565/901/237177</t>
  </si>
  <si>
    <t>84702/901/232597</t>
  </si>
  <si>
    <t>84702/901/232596</t>
  </si>
  <si>
    <t>84702/901/232896</t>
  </si>
  <si>
    <t>84702/901/232899</t>
  </si>
  <si>
    <t>KIDS CARGO TROUSER 100% COTTON</t>
  </si>
  <si>
    <t>100% Cotton Mens Knitted Pullover</t>
  </si>
  <si>
    <t>95% COTTON 5% ELASTANE LADIES KNITTED POLO SHIRT</t>
  </si>
  <si>
    <t>LADIES KNITTED POLO SHIRT 95% COTTON 5% ELASTANE</t>
  </si>
  <si>
    <t>LADIES 3/4 SLEEVE BLOUSE 97% COTTON 3% ELASTANE</t>
  </si>
  <si>
    <t>LADIES L/S BLOUSE 97% COTTON 3% ELASTANE</t>
  </si>
  <si>
    <t>MEN'S R-NECK PULLOVER 100% COOTON</t>
  </si>
  <si>
    <t>MEN'S V-NECK PULLOVER 100% ACRYLIC</t>
  </si>
  <si>
    <t>MEN'S SHIRT L/S 100% COTTON</t>
  </si>
  <si>
    <t>KIDS TROUSER 100% COTTON</t>
  </si>
  <si>
    <t>100% COTTON MENS SHAWL NECK PULLOVER</t>
  </si>
  <si>
    <t>100% COTTON MENS V-NECK PULLOVER</t>
  </si>
  <si>
    <t>YK KNITWEAR LTD</t>
  </si>
  <si>
    <t xml:space="preserve"> Plot  #  S-7 and S-8, Bscic Ind Estate Konabari Gazipur Sadar Gazipur-1701, Bangladesh.</t>
  </si>
  <si>
    <t>RAMARBAGH,KUTUBPUR,FATULLAH, NARAYANGONG,BANGLADESH</t>
  </si>
  <si>
    <t>POSH GMTS</t>
  </si>
  <si>
    <t>348/A, TEZGAON INDUSTRIAL AREA, 4TH FLOOR, DHAKA-1208, BANGLADESH</t>
  </si>
  <si>
    <t>SEO WAN</t>
  </si>
  <si>
    <t>PLOT NO.12, STREET NO. 02 SECTION-1, MIRPUR</t>
  </si>
  <si>
    <t>BANEX APPLS</t>
  </si>
  <si>
    <t>473,NORTH IBRAHIMPUR,KAFRUL,DHAKA-1206,BANGLADESH</t>
  </si>
  <si>
    <t>PLOT M-1/3,SECTION-14,MIRPUR,DHAKA,BANGLADESH</t>
  </si>
  <si>
    <t>PLOT NO-12,STREET NO-02,SECTION-1,MIRPUR</t>
  </si>
  <si>
    <t>06/29/2013</t>
  </si>
  <si>
    <t>07.07.2013</t>
  </si>
  <si>
    <t>ALM-1674</t>
  </si>
  <si>
    <t xml:space="preserve">CN1/40'HC/MSCU9267740/K283498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</si>
</sst>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/mm\/yyyy"/>
    <numFmt numFmtId="165" formatCode="0.000"/>
    <numFmt numFmtId="166" formatCode="dd\-mmm\-yyyy"/>
    <numFmt numFmtId="167" formatCode="mm/dd/yyyy"/>
    <numFmt numFmtId="168" formatCode="mm\/dd\/yyyy"/>
  </numFmts>
  <fonts count="52">
    <font>
      <sz val="10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8"/>
      <color indexed="48"/>
      <name val="Tahoma"/>
      <family val="2"/>
    </font>
    <font>
      <sz val="12"/>
      <name val="Tahoma"/>
      <family val="2"/>
    </font>
    <font>
      <b/>
      <sz val="12"/>
      <color indexed="10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12"/>
      <color rgb="FFFF0000"/>
      <name val="Tahoma"/>
      <family val="2"/>
    </font>
    <font>
      <b/>
      <sz val="12"/>
      <color indexed="17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4"/>
      <name val="Tahoma"/>
      <family val="2"/>
    </font>
    <font>
      <sz val="18"/>
      <name val="Tahoma"/>
      <family val="2"/>
    </font>
    <font>
      <b/>
      <sz val="48"/>
      <name val="CA Milo Serif Offc Pro"/>
    </font>
    <font>
      <b/>
      <sz val="20"/>
      <color rgb="FF000000"/>
      <name val="CA Milo Serif Offc Pro"/>
    </font>
    <font>
      <b/>
      <sz val="14"/>
      <name val="新細明體"/>
      <charset val="136"/>
    </font>
    <font>
      <b/>
      <sz val="18"/>
      <color indexed="8"/>
      <name val="SWISS"/>
      <family val="1"/>
    </font>
    <font>
      <b/>
      <sz val="28"/>
      <color indexed="8"/>
      <name val="SWISS"/>
      <family val="1"/>
    </font>
    <font>
      <sz val="18"/>
      <color theme="1"/>
      <name val="Calibri"/>
      <family val="2"/>
      <scheme val="minor"/>
    </font>
    <font>
      <sz val="18"/>
      <name val="新細明體"/>
      <charset val="136"/>
    </font>
    <font>
      <b/>
      <sz val="20"/>
      <color indexed="8"/>
      <name val="Tahoma"/>
      <family val="2"/>
    </font>
    <font>
      <b/>
      <u/>
      <sz val="18"/>
      <color indexed="16"/>
      <name val="Tahoma"/>
      <family val="2"/>
    </font>
    <font>
      <b/>
      <sz val="20"/>
      <name val="Tahoma"/>
      <family val="2"/>
    </font>
    <font>
      <sz val="20"/>
      <name val="Tahoma"/>
      <family val="2"/>
    </font>
    <font>
      <b/>
      <sz val="18"/>
      <color indexed="8"/>
      <name val="Tahoma"/>
      <family val="2"/>
    </font>
    <font>
      <b/>
      <sz val="20"/>
      <color indexed="8"/>
      <name val="Arial"/>
      <family val="2"/>
    </font>
    <font>
      <sz val="20"/>
      <name val="新細明體"/>
      <charset val="136"/>
    </font>
    <font>
      <b/>
      <sz val="18"/>
      <color indexed="8"/>
      <name val="Arial"/>
      <family val="2"/>
    </font>
    <font>
      <sz val="20"/>
      <name val="Times New Roman"/>
      <family val="1"/>
    </font>
    <font>
      <b/>
      <sz val="20"/>
      <color indexed="8"/>
      <name val="Times New Roman"/>
      <family val="1"/>
    </font>
    <font>
      <b/>
      <sz val="20"/>
      <name val="Times New Roman"/>
      <family val="1"/>
    </font>
    <font>
      <sz val="20"/>
      <color indexed="8"/>
      <name val="Times New Roman"/>
      <family val="1"/>
    </font>
    <font>
      <sz val="18"/>
      <name val="Times New Roman"/>
      <family val="1"/>
    </font>
    <font>
      <b/>
      <sz val="25"/>
      <name val="Tahoma"/>
      <family val="2"/>
    </font>
    <font>
      <sz val="24"/>
      <name val="Tahoma"/>
      <family val="2"/>
    </font>
    <font>
      <sz val="14"/>
      <name val="Tahoma"/>
      <family val="2"/>
    </font>
    <font>
      <sz val="25"/>
      <color rgb="FFFF0000"/>
      <name val="Tahoma"/>
      <family val="2"/>
    </font>
    <font>
      <sz val="25"/>
      <name val="Tahoma"/>
      <family val="2"/>
    </font>
    <font>
      <b/>
      <sz val="15"/>
      <name val="Arial"/>
      <family val="2"/>
    </font>
    <font>
      <sz val="15"/>
      <name val="Tahoma"/>
      <family val="2"/>
    </font>
    <font>
      <sz val="15"/>
      <color rgb="FFFF0000"/>
      <name val="Tahoma"/>
      <family val="2"/>
    </font>
    <font>
      <sz val="15"/>
      <color theme="1"/>
      <name val="Tahoma"/>
      <family val="2"/>
    </font>
    <font>
      <b/>
      <sz val="15"/>
      <name val="Tahoma"/>
      <family val="2"/>
    </font>
    <font>
      <b/>
      <sz val="15"/>
      <color indexed="10"/>
      <name val="Tahoma"/>
      <family val="2"/>
    </font>
    <font>
      <b/>
      <sz val="15"/>
      <color indexed="17"/>
      <name val="Tahoma"/>
      <family val="2"/>
    </font>
    <font>
      <sz val="15"/>
      <name val="Arial"/>
      <family val="2"/>
    </font>
    <font>
      <sz val="15"/>
      <color indexed="10"/>
      <name val="Tahoma"/>
      <family val="2"/>
    </font>
    <font>
      <b/>
      <u/>
      <sz val="15"/>
      <name val="Tahoma"/>
      <family val="2"/>
    </font>
    <font>
      <b/>
      <sz val="15"/>
      <color rgb="FFFF0000"/>
      <name val="Tahoma"/>
      <family val="2"/>
    </font>
    <font>
      <b/>
      <sz val="25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</cellStyleXfs>
  <cellXfs count="258">
    <xf numFmtId="0" fontId="0" fillId="0" borderId="0" xfId="0"/>
    <xf numFmtId="0" fontId="2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4" fontId="2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" fillId="0" borderId="1" xfId="1" applyFont="1" applyFill="1" applyBorder="1"/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2" fillId="0" borderId="0" xfId="1" applyNumberFormat="1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0" fontId="12" fillId="0" borderId="0" xfId="0" applyFont="1"/>
    <xf numFmtId="164" fontId="5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left" vertical="top"/>
    </xf>
    <xf numFmtId="0" fontId="13" fillId="7" borderId="0" xfId="6" applyFont="1" applyFill="1" applyAlignment="1">
      <alignment vertical="center"/>
    </xf>
    <xf numFmtId="0" fontId="14" fillId="7" borderId="0" xfId="6" applyFont="1" applyFill="1" applyAlignment="1">
      <alignment vertical="center"/>
    </xf>
    <xf numFmtId="0" fontId="15" fillId="0" borderId="0" xfId="6" applyFont="1" applyBorder="1" applyAlignment="1">
      <alignment vertical="top" wrapText="1"/>
    </xf>
    <xf numFmtId="0" fontId="15" fillId="0" borderId="0" xfId="6" applyFont="1" applyBorder="1" applyAlignment="1">
      <alignment vertical="top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165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0" fillId="0" borderId="6" xfId="0" applyNumberFormat="1" applyFont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6" fillId="0" borderId="0" xfId="0" applyNumberFormat="1" applyFont="1" applyFill="1" applyAlignment="1" applyProtection="1">
      <alignment horizontal="left" vertical="center" wrapText="1"/>
      <protection locked="0"/>
    </xf>
    <xf numFmtId="165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21" fillId="7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horizontal="left" vertical="center" wrapText="1"/>
    </xf>
    <xf numFmtId="165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7" borderId="0" xfId="0" applyNumberFormat="1" applyFont="1" applyFill="1" applyAlignment="1" applyProtection="1">
      <alignment vertical="center"/>
      <protection locked="0"/>
    </xf>
    <xf numFmtId="0" fontId="25" fillId="7" borderId="0" xfId="0" applyNumberFormat="1" applyFont="1" applyFill="1" applyAlignment="1" applyProtection="1">
      <alignment vertical="center"/>
      <protection locked="0"/>
    </xf>
    <xf numFmtId="0" fontId="24" fillId="8" borderId="0" xfId="0" applyNumberFormat="1" applyFont="1" applyFill="1" applyAlignment="1" applyProtection="1">
      <alignment vertical="center"/>
      <protection locked="0"/>
    </xf>
    <xf numFmtId="0" fontId="14" fillId="8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>
      <alignment horizontal="left" vertical="center" wrapText="1"/>
    </xf>
    <xf numFmtId="165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4" fillId="0" borderId="0" xfId="0" applyNumberFormat="1" applyFont="1" applyAlignment="1">
      <alignment vertical="center"/>
    </xf>
    <xf numFmtId="14" fontId="24" fillId="8" borderId="0" xfId="0" applyNumberFormat="1" applyFont="1" applyFill="1" applyAlignment="1">
      <alignment horizontal="left" vertical="center" shrinkToFit="1"/>
    </xf>
    <xf numFmtId="166" fontId="14" fillId="8" borderId="0" xfId="0" applyNumberFormat="1" applyFont="1" applyFill="1" applyAlignment="1">
      <alignment horizontal="right" vertical="center"/>
    </xf>
    <xf numFmtId="0" fontId="22" fillId="0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14" fillId="0" borderId="0" xfId="0" applyNumberFormat="1" applyFont="1" applyFill="1" applyAlignment="1" applyProtection="1">
      <alignment vertical="center"/>
      <protection locked="0"/>
    </xf>
    <xf numFmtId="0" fontId="25" fillId="7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left" vertical="center"/>
    </xf>
    <xf numFmtId="0" fontId="6" fillId="8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14" fillId="7" borderId="0" xfId="0" applyNumberFormat="1" applyFont="1" applyFill="1" applyAlignment="1" applyProtection="1">
      <alignment vertical="center"/>
      <protection locked="0"/>
    </xf>
    <xf numFmtId="0" fontId="22" fillId="0" borderId="0" xfId="0" applyFont="1" applyFill="1" applyAlignment="1">
      <alignment vertical="center"/>
    </xf>
    <xf numFmtId="4" fontId="26" fillId="0" borderId="0" xfId="0" applyNumberFormat="1" applyFont="1" applyAlignment="1">
      <alignment horizontal="left" vertical="center"/>
    </xf>
    <xf numFmtId="0" fontId="27" fillId="7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7" borderId="0" xfId="0" applyNumberFormat="1" applyFont="1" applyFill="1" applyAlignment="1" applyProtection="1">
      <alignment vertical="center"/>
      <protection locked="0"/>
    </xf>
    <xf numFmtId="0" fontId="27" fillId="5" borderId="2" xfId="0" applyFont="1" applyFill="1" applyBorder="1" applyAlignment="1">
      <alignment horizontal="left" vertical="center"/>
    </xf>
    <xf numFmtId="0" fontId="29" fillId="5" borderId="4" xfId="0" applyNumberFormat="1" applyFont="1" applyFill="1" applyBorder="1" applyAlignment="1" applyProtection="1">
      <alignment horizontal="center" vertical="center"/>
      <protection locked="0"/>
    </xf>
    <xf numFmtId="0" fontId="24" fillId="9" borderId="0" xfId="0" applyNumberFormat="1" applyFont="1" applyFill="1" applyAlignment="1" applyProtection="1">
      <alignment vertical="center"/>
      <protection locked="0"/>
    </xf>
    <xf numFmtId="0" fontId="28" fillId="9" borderId="0" xfId="0" applyFont="1" applyFill="1" applyAlignment="1">
      <alignment horizontal="left" vertical="center" wrapText="1"/>
    </xf>
    <xf numFmtId="165" fontId="28" fillId="9" borderId="0" xfId="0" applyNumberFormat="1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8" fillId="9" borderId="0" xfId="0" applyNumberFormat="1" applyFont="1" applyFill="1" applyAlignment="1" applyProtection="1">
      <alignment vertical="center"/>
      <protection locked="0"/>
    </xf>
    <xf numFmtId="0" fontId="27" fillId="5" borderId="4" xfId="0" applyNumberFormat="1" applyFont="1" applyFill="1" applyBorder="1" applyAlignment="1" applyProtection="1">
      <alignment horizontal="center" vertical="center"/>
      <protection locked="0"/>
    </xf>
    <xf numFmtId="0" fontId="24" fillId="5" borderId="3" xfId="7" applyFont="1" applyFill="1" applyBorder="1" applyAlignment="1">
      <alignment horizontal="center" vertical="center"/>
    </xf>
    <xf numFmtId="0" fontId="24" fillId="5" borderId="3" xfId="7" applyFont="1" applyFill="1" applyBorder="1" applyAlignment="1">
      <alignment horizontal="center" vertical="center" wrapText="1"/>
    </xf>
    <xf numFmtId="165" fontId="24" fillId="5" borderId="3" xfId="7" applyNumberFormat="1" applyFont="1" applyFill="1" applyBorder="1" applyAlignment="1">
      <alignment horizontal="center" vertical="center"/>
    </xf>
    <xf numFmtId="3" fontId="24" fillId="5" borderId="3" xfId="7" applyNumberFormat="1" applyFont="1" applyFill="1" applyBorder="1" applyAlignment="1">
      <alignment horizontal="center" vertical="center"/>
    </xf>
    <xf numFmtId="4" fontId="24" fillId="5" borderId="3" xfId="7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7" applyFont="1" applyAlignment="1">
      <alignment horizontal="left" vertical="center" wrapText="1"/>
    </xf>
    <xf numFmtId="165" fontId="30" fillId="0" borderId="0" xfId="7" applyNumberFormat="1" applyFont="1" applyAlignment="1">
      <alignment horizontal="center" vertical="center"/>
    </xf>
    <xf numFmtId="0" fontId="30" fillId="0" borderId="0" xfId="7" applyFont="1" applyAlignment="1">
      <alignment horizontal="center" vertical="center"/>
    </xf>
    <xf numFmtId="3" fontId="30" fillId="0" borderId="0" xfId="7" applyNumberFormat="1" applyFont="1" applyAlignment="1">
      <alignment horizontal="center" vertical="center"/>
    </xf>
    <xf numFmtId="2" fontId="30" fillId="0" borderId="0" xfId="7" applyNumberFormat="1" applyFont="1" applyAlignment="1">
      <alignment horizontal="center" vertical="center"/>
    </xf>
    <xf numFmtId="4" fontId="30" fillId="0" borderId="0" xfId="7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7" borderId="0" xfId="0" applyNumberFormat="1" applyFont="1" applyFill="1" applyAlignment="1" applyProtection="1">
      <alignment horizontal="left" vertical="center" wrapText="1"/>
      <protection locked="0"/>
    </xf>
    <xf numFmtId="165" fontId="32" fillId="7" borderId="0" xfId="0" applyNumberFormat="1" applyFont="1" applyFill="1" applyAlignment="1" applyProtection="1">
      <alignment horizontal="center" vertical="center"/>
      <protection locked="0"/>
    </xf>
    <xf numFmtId="0" fontId="32" fillId="7" borderId="0" xfId="0" applyNumberFormat="1" applyFont="1" applyFill="1" applyAlignment="1" applyProtection="1">
      <alignment horizontal="center" vertical="center"/>
      <protection locked="0"/>
    </xf>
    <xf numFmtId="0" fontId="30" fillId="7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7" borderId="0" xfId="0" applyNumberFormat="1" applyFont="1" applyFill="1" applyAlignment="1" applyProtection="1">
      <alignment horizontal="left" vertical="center" wrapText="1"/>
      <protection locked="0"/>
    </xf>
    <xf numFmtId="165" fontId="30" fillId="7" borderId="0" xfId="0" applyNumberFormat="1" applyFont="1" applyFill="1" applyAlignment="1" applyProtection="1">
      <alignment horizontal="center" vertical="center"/>
      <protection locked="0"/>
    </xf>
    <xf numFmtId="0" fontId="30" fillId="7" borderId="0" xfId="0" applyNumberFormat="1" applyFont="1" applyFill="1" applyAlignment="1" applyProtection="1">
      <alignment horizontal="center" vertical="center"/>
      <protection locked="0"/>
    </xf>
    <xf numFmtId="0" fontId="33" fillId="7" borderId="0" xfId="0" quotePrefix="1" applyNumberFormat="1" applyFont="1" applyFill="1" applyAlignment="1" applyProtection="1">
      <alignment vertical="center"/>
      <protection locked="0"/>
    </xf>
    <xf numFmtId="0" fontId="33" fillId="7" borderId="0" xfId="0" applyNumberFormat="1" applyFont="1" applyFill="1" applyAlignment="1" applyProtection="1">
      <alignment vertical="center"/>
      <protection locked="0"/>
    </xf>
    <xf numFmtId="0" fontId="34" fillId="7" borderId="0" xfId="0" applyNumberFormat="1" applyFont="1" applyFill="1" applyAlignment="1" applyProtection="1">
      <alignment vertical="center"/>
      <protection locked="0"/>
    </xf>
    <xf numFmtId="0" fontId="34" fillId="7" borderId="0" xfId="0" applyNumberFormat="1" applyFont="1" applyFill="1" applyAlignment="1" applyProtection="1">
      <alignment horizontal="left" vertical="center" wrapText="1"/>
      <protection locked="0"/>
    </xf>
    <xf numFmtId="165" fontId="34" fillId="7" borderId="0" xfId="0" applyNumberFormat="1" applyFont="1" applyFill="1" applyAlignment="1" applyProtection="1">
      <alignment horizontal="center" vertical="center"/>
      <protection locked="0"/>
    </xf>
    <xf numFmtId="0" fontId="34" fillId="7" borderId="0" xfId="0" applyNumberFormat="1" applyFont="1" applyFill="1" applyAlignment="1" applyProtection="1">
      <alignment horizontal="center" vertical="center"/>
      <protection locked="0"/>
    </xf>
    <xf numFmtId="0" fontId="20" fillId="7" borderId="0" xfId="0" applyNumberFormat="1" applyFont="1" applyFill="1" applyAlignment="1" applyProtection="1">
      <alignment vertical="center"/>
      <protection locked="0"/>
    </xf>
    <xf numFmtId="0" fontId="17" fillId="7" borderId="0" xfId="0" applyNumberFormat="1" applyFont="1" applyFill="1" applyAlignment="1" applyProtection="1">
      <alignment vertical="center"/>
      <protection locked="0"/>
    </xf>
    <xf numFmtId="0" fontId="25" fillId="7" borderId="0" xfId="0" applyNumberFormat="1" applyFont="1" applyFill="1" applyBorder="1" applyAlignment="1" applyProtection="1">
      <alignment vertical="center"/>
      <protection locked="0"/>
    </xf>
    <xf numFmtId="0" fontId="24" fillId="0" borderId="0" xfId="0" applyNumberFormat="1" applyFont="1" applyFill="1" applyAlignment="1" applyProtection="1">
      <alignment vertical="center"/>
      <protection locked="0"/>
    </xf>
    <xf numFmtId="0" fontId="20" fillId="7" borderId="0" xfId="0" applyNumberFormat="1" applyFont="1" applyFill="1" applyAlignment="1" applyProtection="1">
      <alignment horizontal="left" vertical="center" wrapText="1"/>
      <protection locked="0"/>
    </xf>
    <xf numFmtId="165" fontId="20" fillId="7" borderId="0" xfId="0" applyNumberFormat="1" applyFont="1" applyFill="1" applyAlignment="1" applyProtection="1">
      <alignment horizontal="center" vertical="center"/>
      <protection locked="0"/>
    </xf>
    <xf numFmtId="0" fontId="20" fillId="7" borderId="0" xfId="0" applyNumberFormat="1" applyFont="1" applyFill="1" applyAlignment="1" applyProtection="1">
      <alignment horizontal="center" vertical="center"/>
      <protection locked="0"/>
    </xf>
    <xf numFmtId="0" fontId="36" fillId="7" borderId="1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>
      <alignment vertical="top" wrapText="1"/>
    </xf>
    <xf numFmtId="4" fontId="38" fillId="0" borderId="1" xfId="0" applyNumberFormat="1" applyFont="1" applyBorder="1" applyAlignment="1">
      <alignment horizontal="center" vertical="center"/>
    </xf>
    <xf numFmtId="2" fontId="39" fillId="0" borderId="1" xfId="0" quotePrefix="1" applyNumberFormat="1" applyFont="1" applyFill="1" applyBorder="1" applyAlignment="1">
      <alignment horizontal="center" vertical="center" wrapText="1"/>
    </xf>
    <xf numFmtId="0" fontId="39" fillId="0" borderId="1" xfId="2" applyFont="1" applyFill="1" applyBorder="1" applyAlignment="1">
      <alignment horizontal="center" vertical="center"/>
    </xf>
    <xf numFmtId="0" fontId="39" fillId="7" borderId="1" xfId="0" applyNumberFormat="1" applyFont="1" applyFill="1" applyBorder="1" applyAlignment="1" applyProtection="1">
      <alignment horizontal="center" vertical="center"/>
      <protection locked="0"/>
    </xf>
    <xf numFmtId="4" fontId="35" fillId="5" borderId="1" xfId="7" applyNumberFormat="1" applyFont="1" applyFill="1" applyBorder="1" applyAlignment="1">
      <alignment horizontal="center" vertical="center"/>
    </xf>
    <xf numFmtId="0" fontId="40" fillId="11" borderId="0" xfId="0" applyFont="1" applyFill="1" applyAlignment="1">
      <alignment horizontal="center"/>
    </xf>
    <xf numFmtId="0" fontId="24" fillId="10" borderId="1" xfId="7" applyFont="1" applyFill="1" applyBorder="1" applyAlignment="1">
      <alignment horizontal="left" vertical="center" wrapText="1"/>
    </xf>
    <xf numFmtId="165" fontId="24" fillId="10" borderId="1" xfId="7" applyNumberFormat="1" applyFont="1" applyFill="1" applyBorder="1" applyAlignment="1">
      <alignment horizontal="center" vertical="center"/>
    </xf>
    <xf numFmtId="0" fontId="35" fillId="10" borderId="1" xfId="7" applyNumberFormat="1" applyFont="1" applyFill="1" applyBorder="1" applyAlignment="1">
      <alignment horizontal="center" vertical="center"/>
    </xf>
    <xf numFmtId="0" fontId="35" fillId="10" borderId="1" xfId="7" applyFont="1" applyFill="1" applyBorder="1" applyAlignment="1">
      <alignment horizontal="center" vertical="center"/>
    </xf>
    <xf numFmtId="4" fontId="35" fillId="10" borderId="1" xfId="7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6" fillId="7" borderId="0" xfId="0" applyNumberFormat="1" applyFont="1" applyFill="1" applyBorder="1" applyAlignment="1" applyProtection="1">
      <alignment vertical="center"/>
      <protection locked="0"/>
    </xf>
    <xf numFmtId="0" fontId="39" fillId="11" borderId="1" xfId="0" applyNumberFormat="1" applyFont="1" applyFill="1" applyBorder="1" applyAlignment="1">
      <alignment horizontal="center" vertical="center"/>
    </xf>
    <xf numFmtId="9" fontId="39" fillId="0" borderId="1" xfId="2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9" fontId="39" fillId="0" borderId="1" xfId="2" applyNumberFormat="1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vertical="top" wrapText="1"/>
    </xf>
    <xf numFmtId="0" fontId="42" fillId="2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2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0" fontId="41" fillId="0" borderId="1" xfId="0" quotePrefix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2" fontId="41" fillId="0" borderId="1" xfId="0" quotePrefix="1" applyNumberFormat="1" applyFont="1" applyFill="1" applyBorder="1" applyAlignment="1">
      <alignment horizontal="center" vertical="center" wrapText="1"/>
    </xf>
    <xf numFmtId="167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0" fontId="41" fillId="11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9" fontId="41" fillId="0" borderId="1" xfId="2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168" fontId="41" fillId="0" borderId="1" xfId="0" applyNumberFormat="1" applyFont="1" applyFill="1" applyBorder="1" applyAlignment="1">
      <alignment horizontal="center" vertical="center" wrapText="1"/>
    </xf>
    <xf numFmtId="0" fontId="41" fillId="11" borderId="1" xfId="0" applyNumberFormat="1" applyFont="1" applyFill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2" fontId="41" fillId="11" borderId="1" xfId="0" applyNumberFormat="1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 wrapText="1"/>
    </xf>
    <xf numFmtId="9" fontId="41" fillId="11" borderId="1" xfId="2" applyNumberFormat="1" applyFont="1" applyFill="1" applyBorder="1" applyAlignment="1">
      <alignment horizontal="center" vertical="center" wrapText="1"/>
    </xf>
    <xf numFmtId="0" fontId="41" fillId="11" borderId="1" xfId="2" applyFont="1" applyFill="1" applyBorder="1" applyAlignment="1">
      <alignment horizontal="center" vertical="center"/>
    </xf>
    <xf numFmtId="4" fontId="41" fillId="11" borderId="1" xfId="2" applyNumberFormat="1" applyFont="1" applyFill="1" applyBorder="1" applyAlignment="1">
      <alignment horizontal="center" vertical="center"/>
    </xf>
    <xf numFmtId="0" fontId="43" fillId="11" borderId="1" xfId="0" applyFont="1" applyFill="1" applyBorder="1" applyAlignment="1">
      <alignment horizontal="center" vertical="center"/>
    </xf>
    <xf numFmtId="0" fontId="41" fillId="11" borderId="1" xfId="0" applyNumberFormat="1" applyFont="1" applyFill="1" applyBorder="1" applyAlignment="1">
      <alignment horizontal="center" vertical="center" wrapText="1"/>
    </xf>
    <xf numFmtId="168" fontId="41" fillId="11" borderId="1" xfId="0" applyNumberFormat="1" applyFont="1" applyFill="1" applyBorder="1" applyAlignment="1">
      <alignment horizontal="center" vertical="center" wrapText="1"/>
    </xf>
    <xf numFmtId="9" fontId="41" fillId="0" borderId="1" xfId="2" applyNumberFormat="1" applyFont="1" applyFill="1" applyBorder="1" applyAlignment="1">
      <alignment horizontal="left" vertical="center" wrapText="1"/>
    </xf>
    <xf numFmtId="9" fontId="41" fillId="0" borderId="1" xfId="2" applyNumberFormat="1" applyFont="1" applyFill="1" applyBorder="1" applyAlignment="1">
      <alignment horizontal="center" vertical="center"/>
    </xf>
    <xf numFmtId="0" fontId="41" fillId="11" borderId="1" xfId="0" quotePrefix="1" applyFont="1" applyFill="1" applyBorder="1" applyAlignment="1">
      <alignment horizontal="center" vertical="center" wrapText="1"/>
    </xf>
    <xf numFmtId="2" fontId="41" fillId="11" borderId="1" xfId="0" quotePrefix="1" applyNumberFormat="1" applyFont="1" applyFill="1" applyBorder="1" applyAlignment="1">
      <alignment horizontal="center" vertical="center" wrapText="1"/>
    </xf>
    <xf numFmtId="9" fontId="39" fillId="11" borderId="1" xfId="2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left" vertical="center" wrapText="1"/>
    </xf>
    <xf numFmtId="0" fontId="41" fillId="5" borderId="1" xfId="0" applyFont="1" applyFill="1" applyBorder="1" applyAlignment="1">
      <alignment vertical="center" wrapText="1"/>
    </xf>
    <xf numFmtId="0" fontId="41" fillId="5" borderId="10" xfId="0" applyFont="1" applyFill="1" applyBorder="1" applyAlignment="1">
      <alignment vertical="center" wrapText="1"/>
    </xf>
    <xf numFmtId="1" fontId="41" fillId="6" borderId="10" xfId="0" applyNumberFormat="1" applyFont="1" applyFill="1" applyBorder="1" applyAlignment="1">
      <alignment horizontal="center" vertical="center" wrapText="1"/>
    </xf>
    <xf numFmtId="4" fontId="41" fillId="6" borderId="10" xfId="0" applyNumberFormat="1" applyFont="1" applyFill="1" applyBorder="1" applyAlignment="1">
      <alignment horizontal="center" vertical="center" wrapText="1"/>
    </xf>
    <xf numFmtId="0" fontId="41" fillId="5" borderId="10" xfId="0" applyNumberFormat="1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left" vertical="center" wrapText="1"/>
    </xf>
    <xf numFmtId="0" fontId="41" fillId="5" borderId="10" xfId="0" applyFont="1" applyFill="1" applyBorder="1" applyAlignment="1">
      <alignment horizontal="center" vertical="center" wrapText="1"/>
    </xf>
    <xf numFmtId="3" fontId="41" fillId="6" borderId="10" xfId="0" applyNumberFormat="1" applyFont="1" applyFill="1" applyBorder="1" applyAlignment="1">
      <alignment horizontal="center" vertical="center" wrapText="1"/>
    </xf>
    <xf numFmtId="4" fontId="41" fillId="5" borderId="10" xfId="0" applyNumberFormat="1" applyFont="1" applyFill="1" applyBorder="1" applyAlignment="1">
      <alignment horizontal="center" vertical="center" wrapText="1"/>
    </xf>
    <xf numFmtId="0" fontId="45" fillId="5" borderId="10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2" fontId="41" fillId="6" borderId="10" xfId="0" applyNumberFormat="1" applyFont="1" applyFill="1" applyBorder="1" applyAlignment="1">
      <alignment horizontal="center" vertical="center" wrapText="1"/>
    </xf>
    <xf numFmtId="164" fontId="44" fillId="0" borderId="0" xfId="1" applyNumberFormat="1" applyFont="1" applyAlignment="1">
      <alignment horizontal="left" vertical="center"/>
    </xf>
    <xf numFmtId="0" fontId="47" fillId="0" borderId="0" xfId="0" applyFont="1"/>
    <xf numFmtId="0" fontId="44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4" fontId="41" fillId="0" borderId="0" xfId="1" applyNumberFormat="1" applyFont="1" applyAlignment="1">
      <alignment horizontal="center"/>
    </xf>
    <xf numFmtId="0" fontId="44" fillId="0" borderId="0" xfId="1" applyNumberFormat="1" applyFont="1" applyAlignment="1">
      <alignment horizontal="left" vertical="center"/>
    </xf>
    <xf numFmtId="164" fontId="44" fillId="0" borderId="0" xfId="1" applyNumberFormat="1" applyFont="1" applyAlignment="1">
      <alignment vertical="center"/>
    </xf>
    <xf numFmtId="164" fontId="48" fillId="0" borderId="0" xfId="5" applyNumberFormat="1" applyFont="1" applyAlignment="1">
      <alignment horizontal="left" vertical="center"/>
    </xf>
    <xf numFmtId="164" fontId="44" fillId="0" borderId="0" xfId="5" applyNumberFormat="1" applyFont="1" applyAlignment="1">
      <alignment horizontal="left" vertical="center"/>
    </xf>
    <xf numFmtId="164" fontId="44" fillId="0" borderId="0" xfId="1" applyNumberFormat="1" applyFont="1" applyFill="1" applyAlignment="1">
      <alignment horizontal="left" vertical="center"/>
    </xf>
    <xf numFmtId="0" fontId="41" fillId="5" borderId="1" xfId="0" applyFont="1" applyFill="1" applyBorder="1" applyAlignment="1">
      <alignment horizontal="center" vertical="center" wrapText="1"/>
    </xf>
    <xf numFmtId="164" fontId="49" fillId="0" borderId="0" xfId="1" applyNumberFormat="1" applyFont="1" applyAlignment="1">
      <alignment horizontal="left" vertical="top"/>
    </xf>
    <xf numFmtId="0" fontId="35" fillId="10" borderId="1" xfId="7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right" vertical="top" wrapText="1"/>
    </xf>
    <xf numFmtId="9" fontId="50" fillId="0" borderId="1" xfId="2" applyNumberFormat="1" applyFont="1" applyFill="1" applyBorder="1" applyAlignment="1">
      <alignment horizontal="center" vertical="center"/>
    </xf>
    <xf numFmtId="9" fontId="51" fillId="0" borderId="1" xfId="2" applyNumberFormat="1" applyFont="1" applyFill="1" applyBorder="1" applyAlignment="1">
      <alignment horizontal="center" vertical="center"/>
    </xf>
  </cellXfs>
  <cellStyles count="8">
    <cellStyle name="=C:\WINDOWS\SYSTEM32\COMMAND.COM_MEXICO INVENTORY 23.01.09_MEXICO INVENTORY 05.02.09_MEXICO_INVENTORY_11_05_09_(OUR_REF_MEXICO 2" xfId="5"/>
    <cellStyle name="Normal" xfId="0" builtinId="0"/>
    <cellStyle name="Normal 2" xfId="3"/>
    <cellStyle name="Normal_BR116 (M)" xfId="6"/>
    <cellStyle name="Normal_INVENTORY" xfId="1"/>
    <cellStyle name="Normal_Sheet1" xfId="2"/>
    <cellStyle name="Normal_shpt list SPECIMEN" xfId="7"/>
    <cellStyle name="常规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2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3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4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5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6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7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8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09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0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1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2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3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4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5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6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7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8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19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0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1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2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3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4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5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6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7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8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29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0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1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2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3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4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5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6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7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8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39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0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1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2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3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4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5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6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7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8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49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0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1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2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3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4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5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6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7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8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59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0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1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2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3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4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5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6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7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8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69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0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1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2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3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4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5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6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7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8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79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0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1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2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3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4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5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6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7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8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89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0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1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2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3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4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5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6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7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8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699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0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1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2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3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4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5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6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7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8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09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0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1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2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3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4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5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6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7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8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19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0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1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2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3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4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5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6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7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8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29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0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1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2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3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4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5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6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7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8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39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0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1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2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3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4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5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6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7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8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49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0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1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2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3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4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5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6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7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8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59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0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1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2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3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4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5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6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7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8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69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0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1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2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3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4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5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6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7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8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79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0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1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2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3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4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5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6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7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8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89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0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1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2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3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4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5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6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7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8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799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0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1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2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3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4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5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6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7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8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09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0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1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2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3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4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5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6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7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8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19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0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1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2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3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4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5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6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7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8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29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0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1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2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3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4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5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6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7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8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39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0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1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2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3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4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5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6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7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8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49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0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1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2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3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4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5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6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7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8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59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0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1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2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3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4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5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6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7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8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69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0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1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2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3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4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5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6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7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8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79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0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1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2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3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4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5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6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7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8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89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0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1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2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3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4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5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6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7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8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899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0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1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2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3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4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5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6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7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8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09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0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1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2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3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4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5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6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7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8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19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0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1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2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3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4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5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6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7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8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29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0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1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2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3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4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5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6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7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8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39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0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1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2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3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4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5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6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7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8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49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0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1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2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3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4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5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6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7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8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59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0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1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2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3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4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5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6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7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8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69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0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1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2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3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4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5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6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7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8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79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0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1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2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3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4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5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6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7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8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89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0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1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2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3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4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5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6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7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8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3999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0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1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2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3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4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5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6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7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8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09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0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1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2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3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4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5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6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7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8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19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0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1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2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3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4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5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6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7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8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29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0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1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2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3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4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5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6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7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8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39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0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1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2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3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4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5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6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7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8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49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0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1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2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3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4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5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6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342900</xdr:colOff>
      <xdr:row>40</xdr:row>
      <xdr:rowOff>161925</xdr:rowOff>
    </xdr:to>
    <xdr:sp macro="" textlink="">
      <xdr:nvSpPr>
        <xdr:cNvPr id="4057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58" name="Rectangle 236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59" name="Rectangle 236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0" name="Rectangle 236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1" name="Rectangle 236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2" name="Rectangle 236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3" name="Rectangle 236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4" name="Rectangle 236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5" name="Rectangle 236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6" name="Rectangle 236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7" name="Rectangle 236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8" name="Rectangle 237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69" name="Rectangle 237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0" name="Rectangle 237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1" name="Rectangle 237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2" name="Rectangle 237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3" name="Rectangle 237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4" name="Rectangle 237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5" name="Rectangle 237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6" name="Rectangle 237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7" name="Rectangle 237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8" name="Rectangle 237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79" name="Rectangle 237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0" name="Rectangle 237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1" name="Rectangle 237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2" name="Rectangle 237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3" name="Rectangle 237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4" name="Rectangle 237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5" name="Rectangle 237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6" name="Rectangle 237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7" name="Rectangle 237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8" name="Rectangle 237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89" name="Rectangle 237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0" name="Rectangle 237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1" name="Rectangle 237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2" name="Rectangle 237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3" name="Rectangle 237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4" name="Rectangle 237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5" name="Rectangle 237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6" name="Rectangle 237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7" name="Rectangle 237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8" name="Rectangle 237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099" name="Rectangle 237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0" name="Rectangle 237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1" name="Rectangle 237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2" name="Rectangle 237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3" name="Rectangle 237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4" name="Rectangle 237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5" name="Rectangle 237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6" name="Rectangle 237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7" name="Rectangle 237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8" name="Rectangle 237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09" name="Rectangle 237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0" name="Rectangle 237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1" name="Rectangle 237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2" name="Rectangle 237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3" name="Rectangle 237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4" name="Rectangle 237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5" name="Rectangle 237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6" name="Rectangle 237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7" name="Rectangle 237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8" name="Rectangle 237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19" name="Rectangle 237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0" name="Rectangle 237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1" name="Rectangle 237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2" name="Rectangle 237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3" name="Rectangle 237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4" name="Rectangle 237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5" name="Rectangle 237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6" name="Rectangle 237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7" name="Rectangle 237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8" name="Rectangle 237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29" name="Rectangle 237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0" name="Rectangle 237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1" name="Rectangle 237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2" name="Rectangle 237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3" name="Rectangle 237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4" name="Rectangle 237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5" name="Rectangle 237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6" name="Rectangle 237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7" name="Rectangle 237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8" name="Rectangle 237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39" name="Rectangle 237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0" name="Rectangle 237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1" name="Rectangle 237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2" name="Rectangle 237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3" name="Rectangle 237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4" name="Rectangle 237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5" name="Rectangle 237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6" name="Rectangle 237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7" name="Rectangle 237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8" name="Rectangle 237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49" name="Rectangle 237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0" name="Rectangle 237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1" name="Rectangle 237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2" name="Rectangle 237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3" name="Rectangle 237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4" name="Rectangle 237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5" name="Rectangle 237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6" name="Rectangle 237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7" name="Rectangle 237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8" name="Rectangle 237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59" name="Rectangle 237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0" name="Rectangle 237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1" name="Rectangle 237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2" name="Rectangle 237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3" name="Rectangle 237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4" name="Rectangle 237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5" name="Rectangle 237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6" name="Rectangle 237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7" name="Rectangle 237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8" name="Rectangle 238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69" name="Rectangle 238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0" name="Rectangle 238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1" name="Rectangle 238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2" name="Rectangle 238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3" name="Rectangle 238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4" name="Rectangle 238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5" name="Rectangle 238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6" name="Rectangle 238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7" name="Rectangle 238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8" name="Rectangle 238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79" name="Rectangle 238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0" name="Rectangle 238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1" name="Rectangle 238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2" name="Rectangle 238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3" name="Rectangle 238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4" name="Rectangle 238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5" name="Rectangle 238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6" name="Rectangle 238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7" name="Rectangle 238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8" name="Rectangle 238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89" name="Rectangle 238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0" name="Rectangle 238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1" name="Rectangle 238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2" name="Rectangle 238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3" name="Rectangle 238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4" name="Rectangle 238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5" name="Rectangle 238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6" name="Rectangle 238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7" name="Rectangle 238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8" name="Rectangle 238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199" name="Rectangle 238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0" name="Rectangle 238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1" name="Rectangle 238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2" name="Rectangle 238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3" name="Rectangle 238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4" name="Rectangle 238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5" name="Rectangle 238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6" name="Rectangle 238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7" name="Rectangle 238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8" name="Rectangle 238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09" name="Rectangle 238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0" name="Rectangle 238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1" name="Rectangle 238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2" name="Rectangle 238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3" name="Rectangle 238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4" name="Rectangle 238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5" name="Rectangle 238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6" name="Rectangle 238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7" name="Rectangle 238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8" name="Rectangle 238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19" name="Rectangle 238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0" name="Rectangle 238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1" name="Rectangle 238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2" name="Rectangle 238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3" name="Rectangle 238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4" name="Rectangle 238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5" name="Rectangle 238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6" name="Rectangle 238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7" name="Rectangle 238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8" name="Rectangle 238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29" name="Rectangle 238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0" name="Rectangle 238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1" name="Rectangle 238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2" name="Rectangle 238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3" name="Rectangle 238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4" name="Rectangle 238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5" name="Rectangle 238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6" name="Rectangle 238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7" name="Rectangle 238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8" name="Rectangle 238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39" name="Rectangle 238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0" name="Rectangle 238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1" name="Rectangle 238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2" name="Rectangle 238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3" name="Rectangle 238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4" name="Rectangle 238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5" name="Rectangle 238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6" name="Rectangle 238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7" name="Rectangle 238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8" name="Rectangle 238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49" name="Rectangle 238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0" name="Rectangle 238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1" name="Rectangle 238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2" name="Rectangle 238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3" name="Rectangle 238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4" name="Rectangle 238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5" name="Rectangle 238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6" name="Rectangle 238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7" name="Rectangle 238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8" name="Rectangle 238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59" name="Rectangle 238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0" name="Rectangle 238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1" name="Rectangle 238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2" name="Rectangle 238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3" name="Rectangle 238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4" name="Rectangle 238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5" name="Rectangle 238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6" name="Rectangle 238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7" name="Rectangle 238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8" name="Rectangle 239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69" name="Rectangle 239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0" name="Rectangle 239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1" name="Rectangle 239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2" name="Rectangle 239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3" name="Rectangle 239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4" name="Rectangle 239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5" name="Rectangle 239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6" name="Rectangle 239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7" name="Rectangle 239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8" name="Rectangle 239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79" name="Rectangle 239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0" name="Rectangle 239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1" name="Rectangle 239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2" name="Rectangle 239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3" name="Rectangle 239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4" name="Rectangle 239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5" name="Rectangle 239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6" name="Rectangle 239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7" name="Rectangle 239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8" name="Rectangle 239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89" name="Rectangle 239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0" name="Rectangle 239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1" name="Rectangle 239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2" name="Rectangle 239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3" name="Rectangle 239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4" name="Rectangle 239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5" name="Rectangle 239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6" name="Rectangle 239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7" name="Rectangle 239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8" name="Rectangle 239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299" name="Rectangle 239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0" name="Rectangle 239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1" name="Rectangle 239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2" name="Rectangle 239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3" name="Rectangle 239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4" name="Rectangle 239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5" name="Rectangle 239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6" name="Rectangle 239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7" name="Rectangle 239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8" name="Rectangle 239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09" name="Rectangle 239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0" name="Rectangle 239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1" name="Rectangle 239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2" name="Rectangle 239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3" name="Rectangle 239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4" name="Rectangle 239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5" name="Rectangle 239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6" name="Rectangle 239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7" name="Rectangle 239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8" name="Rectangle 239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19" name="Rectangle 239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0" name="Rectangle 239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1" name="Rectangle 239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2" name="Rectangle 239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3" name="Rectangle 239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4" name="Rectangle 239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5" name="Rectangle 239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6" name="Rectangle 239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7" name="Rectangle 239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8" name="Rectangle 239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29" name="Rectangle 239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0" name="Rectangle 239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1" name="Rectangle 239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2" name="Rectangle 239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3" name="Rectangle 239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4" name="Rectangle 239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5" name="Rectangle 239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6" name="Rectangle 239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7" name="Rectangle 239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8" name="Rectangle 239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39" name="Rectangle 239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0" name="Rectangle 239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1" name="Rectangle 239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2" name="Rectangle 239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3" name="Rectangle 239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4" name="Rectangle 239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5" name="Rectangle 239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6" name="Rectangle 239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7" name="Rectangle 239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8" name="Rectangle 239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49" name="Rectangle 239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0" name="Rectangle 239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1" name="Rectangle 239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2" name="Rectangle 239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3" name="Rectangle 239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4" name="Rectangle 239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5" name="Rectangle 239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6" name="Rectangle 239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7" name="Rectangle 239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8" name="Rectangle 239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59" name="Rectangle 239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0" name="Rectangle 239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1" name="Rectangle 239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2" name="Rectangle 239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3" name="Rectangle 239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4" name="Rectangle 239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5" name="Rectangle 239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6" name="Rectangle 239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7" name="Rectangle 239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8" name="Rectangle 240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69" name="Rectangle 240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0" name="Rectangle 240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1" name="Rectangle 240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2" name="Rectangle 240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3" name="Rectangle 240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4" name="Rectangle 240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5" name="Rectangle 240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6" name="Rectangle 240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7" name="Rectangle 240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8" name="Rectangle 240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79" name="Rectangle 240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0" name="Rectangle 240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1" name="Rectangle 240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2" name="Rectangle 240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3" name="Rectangle 240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4" name="Rectangle 240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5" name="Rectangle 240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6" name="Rectangle 240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7" name="Rectangle 240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8" name="Rectangle 240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89" name="Rectangle 240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0" name="Rectangle 240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1" name="Rectangle 240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2" name="Rectangle 240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3" name="Rectangle 250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4" name="Rectangle 250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5" name="Rectangle 250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6" name="Rectangle 250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7" name="Rectangle 250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8" name="Rectangle 250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399" name="Rectangle 250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0" name="Rectangle 250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1" name="Rectangle 250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2" name="Rectangle 250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3" name="Rectangle 250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4" name="Rectangle 250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5" name="Rectangle 250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6" name="Rectangle 250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7" name="Rectangle 250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8" name="Rectangle 250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09" name="Rectangle 250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0" name="Rectangle 250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1" name="Rectangle 250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2" name="Rectangle 250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3" name="Rectangle 250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4" name="Rectangle 250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5" name="Rectangle 250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6" name="Rectangle 250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7" name="Rectangle 250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8" name="Rectangle 250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19" name="Rectangle 250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0" name="Rectangle 250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1" name="Rectangle 250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2" name="Rectangle 250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3" name="Rectangle 250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4" name="Rectangle 250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5" name="Rectangle 250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6" name="Rectangle 250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7" name="Rectangle 250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8" name="Rectangle 250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29" name="Rectangle 250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0" name="Rectangle 250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1" name="Rectangle 250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2" name="Rectangle 250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3" name="Rectangle 250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4" name="Rectangle 250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5" name="Rectangle 250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6" name="Rectangle 250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7" name="Rectangle 250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8" name="Rectangle 250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39" name="Rectangle 250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0" name="Rectangle 250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1" name="Rectangle 250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2" name="Rectangle 250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3" name="Rectangle 250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4" name="Rectangle 250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5" name="Rectangle 250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6" name="Rectangle 250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7" name="Rectangle 250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8" name="Rectangle 250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49" name="Rectangle 250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0" name="Rectangle 250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1" name="Rectangle 250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2" name="Rectangle 250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3" name="Rectangle 250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4" name="Rectangle 250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5" name="Rectangle 250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6" name="Rectangle 250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7" name="Rectangle 250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8" name="Rectangle 250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59" name="Rectangle 250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0" name="Rectangle 251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1" name="Rectangle 251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2" name="Rectangle 251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3" name="Rectangle 251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4" name="Rectangle 251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5" name="Rectangle 251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6" name="Rectangle 251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7" name="Rectangle 251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8" name="Rectangle 251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69" name="Rectangle 251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0" name="Rectangle 251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1" name="Rectangle 251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2" name="Rectangle 251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3" name="Rectangle 251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4" name="Rectangle 251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5" name="Rectangle 251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6" name="Rectangle 251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7" name="Rectangle 251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8" name="Rectangle 251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79" name="Rectangle 251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0" name="Rectangle 251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1" name="Rectangle 251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2" name="Rectangle 251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3" name="Rectangle 251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4" name="Rectangle 251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5" name="Rectangle 251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6" name="Rectangle 251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7" name="Rectangle 251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8" name="Rectangle 251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89" name="Rectangle 251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0" name="Rectangle 251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1" name="Rectangle 251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2" name="Rectangle 251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3" name="Rectangle 251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4" name="Rectangle 251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5" name="Rectangle 251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6" name="Rectangle 251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7" name="Rectangle 251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8" name="Rectangle 251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499" name="Rectangle 251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0" name="Rectangle 251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1" name="Rectangle 251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2" name="Rectangle 251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3" name="Rectangle 251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4" name="Rectangle 251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5" name="Rectangle 251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6" name="Rectangle 251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7" name="Rectangle 251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8" name="Rectangle 251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09" name="Rectangle 251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0" name="Rectangle 251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1" name="Rectangle 251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2" name="Rectangle 251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3" name="Rectangle 251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4" name="Rectangle 251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5" name="Rectangle 251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6" name="Rectangle 251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7" name="Rectangle 251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8" name="Rectangle 251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19" name="Rectangle 251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0" name="Rectangle 251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1" name="Rectangle 251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2" name="Rectangle 251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3" name="Rectangle 251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4" name="Rectangle 251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5" name="Rectangle 251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6" name="Rectangle 251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7" name="Rectangle 251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8" name="Rectangle 251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29" name="Rectangle 251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0" name="Rectangle 251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1" name="Rectangle 251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2" name="Rectangle 251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3" name="Rectangle 251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4" name="Rectangle 251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5" name="Rectangle 251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6" name="Rectangle 251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7" name="Rectangle 251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8" name="Rectangle 251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39" name="Rectangle 251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0" name="Rectangle 251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1" name="Rectangle 251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2" name="Rectangle 251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3" name="Rectangle 251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4" name="Rectangle 251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5" name="Rectangle 251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6" name="Rectangle 251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7" name="Rectangle 251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8" name="Rectangle 251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49" name="Rectangle 251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0" name="Rectangle 251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1" name="Rectangle 251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2" name="Rectangle 251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3" name="Rectangle 251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4" name="Rectangle 251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5" name="Rectangle 251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6" name="Rectangle 251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7" name="Rectangle 251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8" name="Rectangle 251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59" name="Rectangle 251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0" name="Rectangle 252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1" name="Rectangle 253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2" name="Rectangle 253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3" name="Rectangle 253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4" name="Rectangle 253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5" name="Rectangle 253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6" name="Rectangle 253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7" name="Rectangle 253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8" name="Rectangle 253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69" name="Rectangle 253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0" name="Rectangle 253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1" name="Rectangle 253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2" name="Rectangle 253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3" name="Rectangle 253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4" name="Rectangle 253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5" name="Rectangle 253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6" name="Rectangle 253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7" name="Rectangle 253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8" name="Rectangle 253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79" name="Rectangle 253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0" name="Rectangle 253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1" name="Rectangle 253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2" name="Rectangle 253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3" name="Rectangle 253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4" name="Rectangle 253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5" name="Rectangle 253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6" name="Rectangle 253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7" name="Rectangle 253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8" name="Rectangle 253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89" name="Rectangle 253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0" name="Rectangle 253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1" name="Rectangle 253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2" name="Rectangle 254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3" name="Rectangle 254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4" name="Rectangle 254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5" name="Rectangle 254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6" name="Rectangle 254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7" name="Rectangle 254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8" name="Rectangle 254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599" name="Rectangle 254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0" name="Rectangle 254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1" name="Rectangle 254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2" name="Rectangle 254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3" name="Rectangle 254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4" name="Rectangle 254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5" name="Rectangle 254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6" name="Rectangle 254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7" name="Rectangle 254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8" name="Rectangle 254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09" name="Rectangle 254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0" name="Rectangle 254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1" name="Rectangle 254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2" name="Rectangle 254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3" name="Rectangle 254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4" name="Rectangle 254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5" name="Rectangle 254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6" name="Rectangle 254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7" name="Rectangle 254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8" name="Rectangle 254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19" name="Rectangle 254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0" name="Rectangle 254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1" name="Rectangle 254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2" name="Rectangle 254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3" name="Rectangle 254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4" name="Rectangle 254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5" name="Rectangle 254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6" name="Rectangle 254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7" name="Rectangle 254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8" name="Rectangle 254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29" name="Rectangle 254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0" name="Rectangle 254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1" name="Rectangle 254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2" name="Rectangle 254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3" name="Rectangle 254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4" name="Rectangle 254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5" name="Rectangle 254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6" name="Rectangle 254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7" name="Rectangle 254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8" name="Rectangle 254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39" name="Rectangle 254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0" name="Rectangle 254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1" name="Rectangle 254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2" name="Rectangle 254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3" name="Rectangle 254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4" name="Rectangle 254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5" name="Rectangle 254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6" name="Rectangle 254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7" name="Rectangle 254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8" name="Rectangle 254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49" name="Rectangle 254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0" name="Rectangle 254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1" name="Rectangle 254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2" name="Rectangle 254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3" name="Rectangle 254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4" name="Rectangle 254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5" name="Rectangle 254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6" name="Rectangle 254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7" name="Rectangle 254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8" name="Rectangle 254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59" name="Rectangle 254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0" name="Rectangle 254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1" name="Rectangle 254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2" name="Rectangle 254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3" name="Rectangle 254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4" name="Rectangle 254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5" name="Rectangle 254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6" name="Rectangle 254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7" name="Rectangle 254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8" name="Rectangle 254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69" name="Rectangle 254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0" name="Rectangle 254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1" name="Rectangle 254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2" name="Rectangle 254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3" name="Rectangle 254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4" name="Rectangle 254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5" name="Rectangle 254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6" name="Rectangle 254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7" name="Rectangle 254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8" name="Rectangle 254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79" name="Rectangle 254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0" name="Rectangle 254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1" name="Rectangle 254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2" name="Rectangle 254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3" name="Rectangle 254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4" name="Rectangle 254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5" name="Rectangle 254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6" name="Rectangle 254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7" name="Rectangle 254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8" name="Rectangle 254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89" name="Rectangle 254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0" name="Rectangle 254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1" name="Rectangle 254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2" name="Rectangle 255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3" name="Rectangle 255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4" name="Rectangle 255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5" name="Rectangle 255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6" name="Rectangle 255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7" name="Rectangle 255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8" name="Rectangle 255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699" name="Rectangle 255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0" name="Rectangle 255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1" name="Rectangle 255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2" name="Rectangle 255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3" name="Rectangle 255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4" name="Rectangle 255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5" name="Rectangle 255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6" name="Rectangle 255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7" name="Rectangle 255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8" name="Rectangle 255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09" name="Rectangle 255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0" name="Rectangle 255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1" name="Rectangle 255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2" name="Rectangle 255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3" name="Rectangle 255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4" name="Rectangle 255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5" name="Rectangle 255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6" name="Rectangle 255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7" name="Rectangle 255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8" name="Rectangle 255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19" name="Rectangle 255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0" name="Rectangle 255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1" name="Rectangle 255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2" name="Rectangle 255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3" name="Rectangle 255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4" name="Rectangle 255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5" name="Rectangle 255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6" name="Rectangle 255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7" name="Rectangle 255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8" name="Rectangle 255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29" name="Rectangle 255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0" name="Rectangle 255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1" name="Rectangle 255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2" name="Rectangle 255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3" name="Rectangle 255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4" name="Rectangle 255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5" name="Rectangle 255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6" name="Rectangle 255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7" name="Rectangle 255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8" name="Rectangle 255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39" name="Rectangle 255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0" name="Rectangle 255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1" name="Rectangle 255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2" name="Rectangle 255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3" name="Rectangle 255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4" name="Rectangle 255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5" name="Rectangle 255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6" name="Rectangle 255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7" name="Rectangle 255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8" name="Rectangle 255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49" name="Rectangle 255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0" name="Rectangle 255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1" name="Rectangle 255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2" name="Rectangle 255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3" name="Rectangle 255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4" name="Rectangle 255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5" name="Rectangle 255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6" name="Rectangle 255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7" name="Rectangle 255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8" name="Rectangle 255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59" name="Rectangle 255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0" name="Rectangle 255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1" name="Rectangle 255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2" name="Rectangle 255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3" name="Rectangle 255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4" name="Rectangle 255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5" name="Rectangle 255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6" name="Rectangle 255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7" name="Rectangle 255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8" name="Rectangle 255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69" name="Rectangle 255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0" name="Rectangle 255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1" name="Rectangle 255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2" name="Rectangle 255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3" name="Rectangle 255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4" name="Rectangle 255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5" name="Rectangle 255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6" name="Rectangle 255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7" name="Rectangle 255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8" name="Rectangle 255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79" name="Rectangle 255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0" name="Rectangle 255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1" name="Rectangle 255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2" name="Rectangle 255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3" name="Rectangle 255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4" name="Rectangle 255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5" name="Rectangle 255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6" name="Rectangle 255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7" name="Rectangle 255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8" name="Rectangle 255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89" name="Rectangle 255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0" name="Rectangle 255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1" name="Rectangle 255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2" name="Rectangle 256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3" name="Rectangle 256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4" name="Rectangle 256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5" name="Rectangle 256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6" name="Rectangle 256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7" name="Rectangle 256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8" name="Rectangle 256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799" name="Rectangle 256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0" name="Rectangle 256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1" name="Rectangle 256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2" name="Rectangle 256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3" name="Rectangle 256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4" name="Rectangle 256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5" name="Rectangle 256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6" name="Rectangle 256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7" name="Rectangle 256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8" name="Rectangle 256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09" name="Rectangle 256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0" name="Rectangle 256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1" name="Rectangle 256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2" name="Rectangle 256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3" name="Rectangle 256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4" name="Rectangle 256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5" name="Rectangle 256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6" name="Rectangle 256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7" name="Rectangle 256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8" name="Rectangle 256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19" name="Rectangle 256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0" name="Rectangle 256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1" name="Rectangle 256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2" name="Rectangle 256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3" name="Rectangle 256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4" name="Rectangle 256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5" name="Rectangle 256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6" name="Rectangle 256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7" name="Rectangle 256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8" name="Rectangle 256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29" name="Rectangle 256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0" name="Rectangle 256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1" name="Rectangle 256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2" name="Rectangle 256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3" name="Rectangle 256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4" name="Rectangle 256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5" name="Rectangle 256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6" name="Rectangle 256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7" name="Rectangle 256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8" name="Rectangle 256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39" name="Rectangle 256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0" name="Rectangle 256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1" name="Rectangle 256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2" name="Rectangle 256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3" name="Rectangle 256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4" name="Rectangle 256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5" name="Rectangle 256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6" name="Rectangle 256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7" name="Rectangle 256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8" name="Rectangle 256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49" name="Rectangle 256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0" name="Rectangle 256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1" name="Rectangle 256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2" name="Rectangle 256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3" name="Rectangle 256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4" name="Rectangle 256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5" name="Rectangle 256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6" name="Rectangle 256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7" name="Rectangle 256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8" name="Rectangle 256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59" name="Rectangle 256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0" name="Rectangle 256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1" name="Rectangle 256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2" name="Rectangle 256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3" name="Rectangle 256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4" name="Rectangle 256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5" name="Rectangle 256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6" name="Rectangle 256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7" name="Rectangle 256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8" name="Rectangle 256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69" name="Rectangle 256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0" name="Rectangle 256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1" name="Rectangle 256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2" name="Rectangle 256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3" name="Rectangle 256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4" name="Rectangle 256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5" name="Rectangle 256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6" name="Rectangle 256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7" name="Rectangle 256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8" name="Rectangle 256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79" name="Rectangle 256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0" name="Rectangle 256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1" name="Rectangle 256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2" name="Rectangle 256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3" name="Rectangle 256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4" name="Rectangle 256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5" name="Rectangle 256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6" name="Rectangle 256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7" name="Rectangle 256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8" name="Rectangle 256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89" name="Rectangle 256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0" name="Rectangle 256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1" name="Rectangle 256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2" name="Rectangle 257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3" name="Rectangle 257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4" name="Rectangle 257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5" name="Rectangle 257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6" name="Rectangle 257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7" name="Rectangle 257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8" name="Rectangle 257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899" name="Rectangle 257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0" name="Rectangle 257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1" name="Rectangle 257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2" name="Rectangle 257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3" name="Rectangle 257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4" name="Rectangle 257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5" name="Rectangle 257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6" name="Rectangle 257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7" name="Rectangle 257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8" name="Rectangle 257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09" name="Rectangle 257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0" name="Rectangle 257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1" name="Rectangle 257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2" name="Rectangle 257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3" name="Rectangle 257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4" name="Rectangle 257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5" name="Rectangle 257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6" name="Rectangle 257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7" name="Rectangle 257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8" name="Rectangle 257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19" name="Rectangle 257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0" name="Rectangle 257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1" name="Rectangle 257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2" name="Rectangle 257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3" name="Rectangle 257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4" name="Rectangle 257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5" name="Rectangle 257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6" name="Rectangle 257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7" name="Rectangle 257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8" name="Rectangle 257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29" name="Rectangle 257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0" name="Rectangle 257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1" name="Rectangle 257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2" name="Rectangle 257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3" name="Rectangle 257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4" name="Rectangle 257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5" name="Rectangle 257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6" name="Rectangle 257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7" name="Rectangle 257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8" name="Rectangle 257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39" name="Rectangle 257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0" name="Rectangle 257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1" name="Rectangle 257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2" name="Rectangle 257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3" name="Rectangle 257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4" name="Rectangle 257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5" name="Rectangle 257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6" name="Rectangle 257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7" name="Rectangle 257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8" name="Rectangle 257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49" name="Rectangle 257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0" name="Rectangle 257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1" name="Rectangle 257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2" name="Rectangle 257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3" name="Rectangle 257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4" name="Rectangle 257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5" name="Rectangle 257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6" name="Rectangle 257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7" name="Rectangle 257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8" name="Rectangle 257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59" name="Rectangle 257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0" name="Rectangle 257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1" name="Rectangle 257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2" name="Rectangle 257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3" name="Rectangle 257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4" name="Rectangle 257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5" name="Rectangle 257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6" name="Rectangle 257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7" name="Rectangle 257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8" name="Rectangle 257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69" name="Rectangle 257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0" name="Rectangle 257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1" name="Rectangle 257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2" name="Rectangle 257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3" name="Rectangle 257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4" name="Rectangle 257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5" name="Rectangle 257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6" name="Rectangle 257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7" name="Rectangle 257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8" name="Rectangle 257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79" name="Rectangle 257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0" name="Rectangle 257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1" name="Rectangle 257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2" name="Rectangle 257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3" name="Rectangle 257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4" name="Rectangle 257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5" name="Rectangle 257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6" name="Rectangle 257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7" name="Rectangle 257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8" name="Rectangle 257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89" name="Rectangle 257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0" name="Rectangle 257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1" name="Rectangle 257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2" name="Rectangle 258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3" name="Rectangle 258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4" name="Rectangle 258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5" name="Rectangle 258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6" name="Rectangle 258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7" name="Rectangle 258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8" name="Rectangle 258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4999" name="Rectangle 258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0" name="Rectangle 258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1" name="Rectangle 258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2" name="Rectangle 258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3" name="Rectangle 258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4" name="Rectangle 258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5" name="Rectangle 258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6" name="Rectangle 258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7" name="Rectangle 258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8" name="Rectangle 258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09" name="Rectangle 258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0" name="Rectangle 258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1" name="Rectangle 258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2" name="Rectangle 258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3" name="Rectangle 258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4" name="Rectangle 258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5" name="Rectangle 258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6" name="Rectangle 258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7" name="Rectangle 258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8" name="Rectangle 258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19" name="Rectangle 258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0" name="Rectangle 258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1" name="Rectangle 258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2" name="Rectangle 258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3" name="Rectangle 258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4" name="Rectangle 258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5" name="Rectangle 258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6" name="Rectangle 258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7" name="Rectangle 258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8" name="Rectangle 258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29" name="Rectangle 258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0" name="Rectangle 258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1" name="Rectangle 258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2" name="Rectangle 258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3" name="Rectangle 258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4" name="Rectangle 258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5" name="Rectangle 258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6" name="Rectangle 258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7" name="Rectangle 258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8" name="Rectangle 258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39" name="Rectangle 258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0" name="Rectangle 258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1" name="Rectangle 258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2" name="Rectangle 258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3" name="Rectangle 258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4" name="Rectangle 258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5" name="Rectangle 258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6" name="Rectangle 258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7" name="Rectangle 258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8" name="Rectangle 258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49" name="Rectangle 258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0" name="Rectangle 258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1" name="Rectangle 258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2" name="Rectangle 258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3" name="Rectangle 258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4" name="Rectangle 258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5" name="Rectangle 258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6" name="Rectangle 258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7" name="Rectangle 258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8" name="Rectangle 258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59" name="Rectangle 258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0" name="Rectangle 258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1" name="Rectangle 258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2" name="Rectangle 258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3" name="Rectangle 258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4" name="Rectangle 258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5" name="Rectangle 258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6" name="Rectangle 258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7" name="Rectangle 258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8" name="Rectangle 258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69" name="Rectangle 258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0" name="Rectangle 258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1" name="Rectangle 258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2" name="Rectangle 258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3" name="Rectangle 258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4" name="Rectangle 258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5" name="Rectangle 258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6" name="Rectangle 258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7" name="Rectangle 258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8" name="Rectangle 258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79" name="Rectangle 258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0" name="Rectangle 258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1" name="Rectangle 258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2" name="Rectangle 258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3" name="Rectangle 258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4" name="Rectangle 258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5" name="Rectangle 258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6" name="Rectangle 258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7" name="Rectangle 258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8" name="Rectangle 258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89" name="Rectangle 258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0" name="Rectangle 258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1" name="Rectangle 258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2" name="Rectangle 259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3" name="Rectangle 259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4" name="Rectangle 259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5" name="Rectangle 259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6" name="Rectangle 259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7" name="Rectangle 259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8" name="Rectangle 259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099" name="Rectangle 259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0" name="Rectangle 259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1" name="Rectangle 259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2" name="Rectangle 259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3" name="Rectangle 259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4" name="Rectangle 259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5" name="Rectangle 259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6" name="Rectangle 259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7" name="Rectangle 259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8" name="Rectangle 259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09" name="Rectangle 259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0" name="Rectangle 259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1" name="Rectangle 259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2" name="Rectangle 259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3" name="Rectangle 259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4" name="Rectangle 259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5" name="Rectangle 259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6" name="Rectangle 259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7" name="Rectangle 259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8" name="Rectangle 259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19" name="Rectangle 259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0" name="Rectangle 259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1" name="Rectangle 259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2" name="Rectangle 259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3" name="Rectangle 259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4" name="Rectangle 259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5" name="Rectangle 259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6" name="Rectangle 259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7" name="Rectangle 259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8" name="Rectangle 259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29" name="Rectangle 259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0" name="Rectangle 259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1" name="Rectangle 259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2" name="Rectangle 259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3" name="Rectangle 259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4" name="Rectangle 259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5" name="Rectangle 259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6" name="Rectangle 259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7" name="Rectangle 259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8" name="Rectangle 259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39" name="Rectangle 259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0" name="Rectangle 259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1" name="Rectangle 259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2" name="Rectangle 259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3" name="Rectangle 259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4" name="Rectangle 259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5" name="Rectangle 259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6" name="Rectangle 259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7" name="Rectangle 259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8" name="Rectangle 259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49" name="Rectangle 259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0" name="Rectangle 259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1" name="Rectangle 259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2" name="Rectangle 259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3" name="Rectangle 259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4" name="Rectangle 259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5" name="Rectangle 259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6" name="Rectangle 259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7" name="Rectangle 259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8" name="Rectangle 259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59" name="Rectangle 259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0" name="Rectangle 259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1" name="Rectangle 259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2" name="Rectangle 259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3" name="Rectangle 259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4" name="Rectangle 259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5" name="Rectangle 259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6" name="Rectangle 259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7" name="Rectangle 259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8" name="Rectangle 259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69" name="Rectangle 259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0" name="Rectangle 259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1" name="Rectangle 259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2" name="Rectangle 259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3" name="Rectangle 259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4" name="Rectangle 259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5" name="Rectangle 259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6" name="Rectangle 259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7" name="Rectangle 259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8" name="Rectangle 259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79" name="Rectangle 259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0" name="Rectangle 259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1" name="Rectangle 259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2" name="Rectangle 259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3" name="Rectangle 259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4" name="Rectangle 259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5" name="Rectangle 259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6" name="Rectangle 259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7" name="Rectangle 259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8" name="Rectangle 259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89" name="Rectangle 259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0" name="Rectangle 259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1" name="Rectangle 259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2" name="Rectangle 260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3" name="Rectangle 260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4" name="Rectangle 260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5" name="Rectangle 260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6" name="Rectangle 260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7" name="Rectangle 260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8" name="Rectangle 260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199" name="Rectangle 260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0" name="Rectangle 260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1" name="Rectangle 260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2" name="Rectangle 260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3" name="Rectangle 260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4" name="Rectangle 260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5" name="Rectangle 260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6" name="Rectangle 260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7" name="Rectangle 260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8" name="Rectangle 260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09" name="Rectangle 260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0" name="Rectangle 260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1" name="Rectangle 260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2" name="Rectangle 260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3" name="Rectangle 260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4" name="Rectangle 260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5" name="Rectangle 260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6" name="Rectangle 260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7" name="Rectangle 260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8" name="Rectangle 260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19" name="Rectangle 260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0" name="Rectangle 260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1" name="Rectangle 260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2" name="Rectangle 260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3" name="Rectangle 260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4" name="Rectangle 260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5" name="Rectangle 260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6" name="Rectangle 260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7" name="Rectangle 260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8" name="Rectangle 260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29" name="Rectangle 260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0" name="Rectangle 260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1" name="Rectangle 260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2" name="Rectangle 260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3" name="Rectangle 260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4" name="Rectangle 260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5" name="Rectangle 260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6" name="Rectangle 260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7" name="Rectangle 260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8" name="Rectangle 260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39" name="Rectangle 260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0" name="Rectangle 260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1" name="Rectangle 260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2" name="Rectangle 260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3" name="Rectangle 260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4" name="Rectangle 260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5" name="Rectangle 260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6" name="Rectangle 260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7" name="Rectangle 260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8" name="Rectangle 260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49" name="Rectangle 260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0" name="Rectangle 260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1" name="Rectangle 260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2" name="Rectangle 260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3" name="Rectangle 260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4" name="Rectangle 260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5" name="Rectangle 260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6" name="Rectangle 260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7" name="Rectangle 260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8" name="Rectangle 260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59" name="Rectangle 260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0" name="Rectangle 260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1" name="Rectangle 260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2" name="Rectangle 260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3" name="Rectangle 260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4" name="Rectangle 260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5" name="Rectangle 260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6" name="Rectangle 260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7" name="Rectangle 260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8" name="Rectangle 260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69" name="Rectangle 260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0" name="Rectangle 260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1" name="Rectangle 260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2" name="Rectangle 260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3" name="Rectangle 260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4" name="Rectangle 260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5" name="Rectangle 260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6" name="Rectangle 260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7" name="Rectangle 260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8" name="Rectangle 260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79" name="Rectangle 260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0" name="Rectangle 260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1" name="Rectangle 260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2" name="Rectangle 260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3" name="Rectangle 260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4" name="Rectangle 260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5" name="Rectangle 260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6" name="Rectangle 260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7" name="Rectangle 260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8" name="Rectangle 260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89" name="Rectangle 260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0" name="Rectangle 260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1" name="Rectangle 260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2" name="Rectangle 261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3" name="Rectangle 261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4" name="Rectangle 261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5" name="Rectangle 261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6" name="Rectangle 261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7" name="Rectangle 261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8" name="Rectangle 261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299" name="Rectangle 261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0" name="Rectangle 261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1" name="Rectangle 261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2" name="Rectangle 261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3" name="Rectangle 261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4" name="Rectangle 261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5" name="Rectangle 261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6" name="Rectangle 261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7" name="Rectangle 261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8" name="Rectangle 261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09" name="Rectangle 261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0" name="Rectangle 261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1" name="Rectangle 261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2" name="Rectangle 261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3" name="Rectangle 261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4" name="Rectangle 261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5" name="Rectangle 261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6" name="Rectangle 261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7" name="Rectangle 261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8" name="Rectangle 261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19" name="Rectangle 261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0" name="Rectangle 261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1" name="Rectangle 261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2" name="Rectangle 261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3" name="Rectangle 261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4" name="Rectangle 261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5" name="Rectangle 261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6" name="Rectangle 261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7" name="Rectangle 261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8" name="Rectangle 261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29" name="Rectangle 261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0" name="Rectangle 261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1" name="Rectangle 261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2" name="Rectangle 261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3" name="Rectangle 261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4" name="Rectangle 261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5" name="Rectangle 261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6" name="Rectangle 261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7" name="Rectangle 261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8" name="Rectangle 261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39" name="Rectangle 261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0" name="Rectangle 261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1" name="Rectangle 261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2" name="Rectangle 261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3" name="Rectangle 261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4" name="Rectangle 261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5" name="Rectangle 261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6" name="Rectangle 261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7" name="Rectangle 261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8" name="Rectangle 261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49" name="Rectangle 261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0" name="Rectangle 261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1" name="Rectangle 261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2" name="Rectangle 261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3" name="Rectangle 261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4" name="Rectangle 261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5" name="Rectangle 261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6" name="Rectangle 261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7" name="Rectangle 261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8" name="Rectangle 261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59" name="Rectangle 261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0" name="Rectangle 261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1" name="Rectangle 261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2" name="Rectangle 261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3" name="Rectangle 261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4" name="Rectangle 261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5" name="Rectangle 261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6" name="Rectangle 261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7" name="Rectangle 261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8" name="Rectangle 261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69" name="Rectangle 261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0" name="Rectangle 261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1" name="Rectangle 261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2" name="Rectangle 261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3" name="Rectangle 261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4" name="Rectangle 261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5" name="Rectangle 261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6" name="Rectangle 261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7" name="Rectangle 261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8" name="Rectangle 261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79" name="Rectangle 261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0" name="Rectangle 261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1" name="Rectangle 261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2" name="Rectangle 261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3" name="Rectangle 261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4" name="Rectangle 261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5" name="Rectangle 261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6" name="Rectangle 261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7" name="Rectangle 261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8" name="Rectangle 261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89" name="Rectangle 261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0" name="Rectangle 261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1" name="Rectangle 261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2" name="Rectangle 262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3" name="Rectangle 262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4" name="Rectangle 262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5" name="Rectangle 262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6" name="Rectangle 262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7" name="Rectangle 262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8" name="Rectangle 262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399" name="Rectangle 262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771525</xdr:colOff>
      <xdr:row>40</xdr:row>
      <xdr:rowOff>247650</xdr:rowOff>
    </xdr:to>
    <xdr:sp macro="" textlink="">
      <xdr:nvSpPr>
        <xdr:cNvPr id="5400" name="Rectangle 262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1095375</xdr:colOff>
      <xdr:row>0</xdr:row>
      <xdr:rowOff>47625</xdr:rowOff>
    </xdr:from>
    <xdr:to>
      <xdr:col>7</xdr:col>
      <xdr:colOff>1095375</xdr:colOff>
      <xdr:row>0</xdr:row>
      <xdr:rowOff>1209675</xdr:rowOff>
    </xdr:to>
    <xdr:pic>
      <xdr:nvPicPr>
        <xdr:cNvPr id="5401" name="Picture 2" descr="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79725" y="47625"/>
          <a:ext cx="17621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936626</xdr:colOff>
      <xdr:row>0</xdr:row>
      <xdr:rowOff>95250</xdr:rowOff>
    </xdr:from>
    <xdr:to>
      <xdr:col>7</xdr:col>
      <xdr:colOff>2730500</xdr:colOff>
      <xdr:row>1</xdr:row>
      <xdr:rowOff>15875</xdr:rowOff>
    </xdr:to>
    <xdr:pic>
      <xdr:nvPicPr>
        <xdr:cNvPr id="1802" name="Picture 2" descr="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62251" y="95250"/>
          <a:ext cx="1793874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1141206</xdr:colOff>
      <xdr:row>0</xdr:row>
      <xdr:rowOff>223907</xdr:rowOff>
    </xdr:from>
    <xdr:to>
      <xdr:col>14</xdr:col>
      <xdr:colOff>2255631</xdr:colOff>
      <xdr:row>2</xdr:row>
      <xdr:rowOff>214382</xdr:rowOff>
    </xdr:to>
    <xdr:pic>
      <xdr:nvPicPr>
        <xdr:cNvPr id="2" name="Picture 2" descr="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04081" y="223907"/>
          <a:ext cx="1114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topLeftCell="A25" zoomScale="60" zoomScaleNormal="100" workbookViewId="0">
      <selection activeCell="B39" sqref="B39"/>
    </sheetView>
  </sheetViews>
  <sheetFormatPr defaultColWidth="11.5703125" defaultRowHeight="23.25"/>
  <cols>
    <col min="1" max="1" width="73.140625" style="152" customWidth="1"/>
    <col min="2" max="2" width="153" style="156" customWidth="1"/>
    <col min="3" max="3" width="32.7109375" style="157" bestFit="1" customWidth="1"/>
    <col min="4" max="4" width="36.140625" style="158" bestFit="1" customWidth="1"/>
    <col min="5" max="5" width="26" style="158" customWidth="1"/>
    <col min="6" max="6" width="38.140625" style="152" customWidth="1"/>
    <col min="7" max="7" width="49.28515625" style="152" customWidth="1"/>
    <col min="8" max="8" width="48.42578125" style="152" customWidth="1"/>
    <col min="9" max="16384" width="11.5703125" style="152"/>
  </cols>
  <sheetData>
    <row r="1" spans="1:10" ht="116.25" customHeight="1">
      <c r="A1" s="60"/>
      <c r="B1" s="60"/>
      <c r="C1" s="60"/>
      <c r="D1" s="60"/>
      <c r="E1" s="60"/>
      <c r="F1" s="60"/>
      <c r="G1" s="61"/>
      <c r="H1" s="60"/>
      <c r="I1" s="60"/>
      <c r="J1" s="60"/>
    </row>
    <row r="2" spans="1:10" s="77" customFormat="1" ht="183.75">
      <c r="A2" s="62" t="s">
        <v>52</v>
      </c>
      <c r="B2" s="63"/>
      <c r="C2" s="63"/>
      <c r="D2" s="63"/>
      <c r="E2" s="63"/>
      <c r="F2" s="63"/>
      <c r="G2" s="64"/>
      <c r="H2" s="64" t="s">
        <v>53</v>
      </c>
      <c r="I2" s="63"/>
      <c r="J2" s="63"/>
    </row>
    <row r="3" spans="1:10" s="77" customFormat="1" ht="30" customHeight="1">
      <c r="A3" s="65"/>
      <c r="B3" s="65"/>
      <c r="C3" s="65"/>
      <c r="D3" s="65"/>
      <c r="E3" s="65"/>
      <c r="F3" s="65"/>
      <c r="G3" s="65"/>
      <c r="H3" s="65"/>
      <c r="I3" s="153"/>
      <c r="J3" s="153"/>
    </row>
    <row r="4" spans="1:10" ht="30" customHeight="1">
      <c r="A4" s="66"/>
      <c r="B4" s="66"/>
      <c r="C4" s="67" t="s">
        <v>54</v>
      </c>
      <c r="D4" s="66"/>
      <c r="E4" s="66"/>
      <c r="F4" s="66"/>
      <c r="G4" s="66"/>
      <c r="H4" s="66"/>
    </row>
    <row r="5" spans="1:10" ht="3" customHeight="1">
      <c r="A5" s="68"/>
      <c r="B5" s="69"/>
      <c r="C5" s="70"/>
      <c r="D5" s="71"/>
      <c r="E5" s="71"/>
      <c r="F5" s="68"/>
      <c r="G5" s="68"/>
      <c r="H5" s="72"/>
    </row>
    <row r="6" spans="1:10" s="77" customFormat="1" ht="10.5" hidden="1" customHeight="1">
      <c r="A6" s="73"/>
      <c r="B6" s="74"/>
      <c r="C6" s="75"/>
      <c r="D6" s="76"/>
      <c r="E6" s="76"/>
      <c r="G6" s="78"/>
      <c r="H6" s="78"/>
      <c r="I6" s="99"/>
    </row>
    <row r="7" spans="1:10" s="107" customFormat="1" ht="42.75" customHeight="1">
      <c r="A7" s="79" t="s">
        <v>55</v>
      </c>
      <c r="B7" s="80"/>
      <c r="C7" s="81"/>
      <c r="D7" s="82"/>
      <c r="E7" s="83" t="s">
        <v>56</v>
      </c>
      <c r="F7" s="84"/>
      <c r="G7" s="85" t="s">
        <v>57</v>
      </c>
      <c r="H7" s="86"/>
    </row>
    <row r="8" spans="1:10" s="107" customFormat="1" ht="42.75" customHeight="1">
      <c r="A8" s="79"/>
      <c r="B8" s="87"/>
      <c r="C8" s="88"/>
      <c r="D8" s="89"/>
      <c r="E8" s="90" t="s">
        <v>58</v>
      </c>
      <c r="F8" s="84"/>
      <c r="G8" s="91" t="s">
        <v>144</v>
      </c>
      <c r="H8" s="92"/>
    </row>
    <row r="9" spans="1:10" s="107" customFormat="1" ht="25.5">
      <c r="A9" s="93" t="s">
        <v>59</v>
      </c>
      <c r="B9" s="94"/>
      <c r="C9" s="95"/>
      <c r="D9" s="96"/>
      <c r="E9" s="97" t="s">
        <v>60</v>
      </c>
      <c r="F9" s="84"/>
      <c r="G9" s="98"/>
      <c r="H9" s="99"/>
    </row>
    <row r="10" spans="1:10" s="107" customFormat="1" ht="25.5">
      <c r="A10" s="100" t="str">
        <f>UPPER("Av. Camino al ITESO 8350")</f>
        <v>AV. CAMINO AL ITESO 8350</v>
      </c>
      <c r="B10" s="94"/>
      <c r="C10" s="95"/>
      <c r="D10" s="96"/>
      <c r="E10" s="97" t="s">
        <v>61</v>
      </c>
      <c r="F10" s="84"/>
      <c r="G10" s="101" t="s">
        <v>94</v>
      </c>
      <c r="H10" s="102"/>
    </row>
    <row r="11" spans="1:10" s="107" customFormat="1" ht="25.5">
      <c r="A11" s="100" t="str">
        <f>UPPER("Colonia El Mante")</f>
        <v>COLONIA EL MANTE</v>
      </c>
      <c r="B11" s="94"/>
      <c r="C11" s="95"/>
      <c r="D11" s="96"/>
      <c r="E11" s="84"/>
      <c r="F11" s="84"/>
      <c r="G11" s="84"/>
      <c r="H11" s="103"/>
    </row>
    <row r="12" spans="1:10" s="107" customFormat="1" ht="25.5">
      <c r="A12" s="100" t="str">
        <f>UPPER("Tlaquepaque, Jalisco")</f>
        <v>TLAQUEPAQUE, JALISCO</v>
      </c>
      <c r="B12" s="94"/>
      <c r="C12" s="95"/>
      <c r="D12" s="96"/>
      <c r="E12" s="97" t="s">
        <v>62</v>
      </c>
      <c r="F12" s="84"/>
      <c r="G12" s="104" t="s">
        <v>63</v>
      </c>
      <c r="H12" s="105"/>
    </row>
    <row r="13" spans="1:10" s="107" customFormat="1" ht="25.5">
      <c r="A13" s="100" t="str">
        <f>UPPER("C.P. 45609, Mexico")</f>
        <v>C.P. 45609, MEXICO</v>
      </c>
      <c r="B13" s="94"/>
      <c r="C13" s="95"/>
      <c r="D13" s="96"/>
      <c r="E13" s="97"/>
      <c r="F13" s="84"/>
      <c r="G13" s="104"/>
      <c r="H13" s="105"/>
    </row>
    <row r="14" spans="1:10" s="107" customFormat="1" ht="25.5">
      <c r="A14" s="100" t="str">
        <f>UPPER("R.F.C. CME 961203 360")</f>
        <v>R.F.C. CME 961203 360</v>
      </c>
      <c r="B14" s="94"/>
      <c r="C14" s="95"/>
      <c r="D14" s="96"/>
      <c r="E14" s="97" t="s">
        <v>64</v>
      </c>
      <c r="F14" s="84"/>
      <c r="G14" s="104" t="s">
        <v>63</v>
      </c>
      <c r="H14" s="106" t="s">
        <v>65</v>
      </c>
    </row>
    <row r="15" spans="1:10" s="107" customFormat="1" ht="25.5">
      <c r="A15" s="100" t="str">
        <f>UPPER("TEL: 52 33 31340000")</f>
        <v>TEL: 52 33 31340000</v>
      </c>
      <c r="B15" s="94"/>
      <c r="C15" s="95"/>
      <c r="D15" s="96"/>
      <c r="E15" s="84"/>
      <c r="F15" s="84"/>
      <c r="G15" s="84"/>
    </row>
    <row r="16" spans="1:10" s="107" customFormat="1" ht="25.5">
      <c r="A16" s="100" t="s">
        <v>66</v>
      </c>
      <c r="B16" s="87"/>
      <c r="C16" s="88"/>
      <c r="D16" s="89"/>
      <c r="E16" s="97" t="s">
        <v>67</v>
      </c>
      <c r="F16" s="84"/>
      <c r="G16" s="108" t="s">
        <v>68</v>
      </c>
      <c r="H16" s="109"/>
    </row>
    <row r="17" spans="1:8" s="77" customFormat="1" ht="42.75" customHeight="1">
      <c r="A17" s="110" t="s">
        <v>69</v>
      </c>
      <c r="B17" s="111"/>
      <c r="C17" s="112"/>
      <c r="D17" s="113"/>
      <c r="E17" s="114"/>
      <c r="F17" s="115"/>
      <c r="G17" s="116" t="s">
        <v>70</v>
      </c>
      <c r="H17" s="117" t="s">
        <v>71</v>
      </c>
    </row>
    <row r="18" spans="1:8" s="115" customFormat="1" ht="50.1" customHeight="1">
      <c r="A18" s="118"/>
      <c r="B18" s="119"/>
      <c r="C18" s="120"/>
      <c r="D18" s="121"/>
      <c r="E18" s="121"/>
      <c r="F18" s="122"/>
      <c r="G18" s="116"/>
      <c r="H18" s="123"/>
    </row>
    <row r="19" spans="1:8" s="154" customFormat="1" ht="45" customHeight="1">
      <c r="A19" s="124" t="s">
        <v>72</v>
      </c>
      <c r="B19" s="125" t="s">
        <v>73</v>
      </c>
      <c r="C19" s="126" t="s">
        <v>74</v>
      </c>
      <c r="D19" s="124" t="s">
        <v>75</v>
      </c>
      <c r="E19" s="124" t="s">
        <v>76</v>
      </c>
      <c r="F19" s="127" t="s">
        <v>77</v>
      </c>
      <c r="G19" s="124" t="s">
        <v>18</v>
      </c>
      <c r="H19" s="128" t="s">
        <v>78</v>
      </c>
    </row>
    <row r="20" spans="1:8" s="159" customFormat="1" ht="45" customHeight="1">
      <c r="A20" s="184" t="s">
        <v>96</v>
      </c>
      <c r="B20" s="185" t="s">
        <v>120</v>
      </c>
      <c r="C20" s="162">
        <v>0.25483288166214996</v>
      </c>
      <c r="D20" s="163" t="s">
        <v>0</v>
      </c>
      <c r="E20" s="164" t="s">
        <v>17</v>
      </c>
      <c r="F20" s="184">
        <v>2214</v>
      </c>
      <c r="G20" s="161">
        <v>5.31</v>
      </c>
      <c r="H20" s="165">
        <f>G20*F20</f>
        <v>11756.339999999998</v>
      </c>
    </row>
    <row r="21" spans="1:8" s="159" customFormat="1" ht="45" customHeight="1">
      <c r="A21" s="182" t="s">
        <v>98</v>
      </c>
      <c r="B21" s="185" t="s">
        <v>121</v>
      </c>
      <c r="C21" s="162">
        <v>0.30208333333333331</v>
      </c>
      <c r="D21" s="163" t="s">
        <v>0</v>
      </c>
      <c r="E21" s="164" t="s">
        <v>17</v>
      </c>
      <c r="F21" s="184">
        <v>1632</v>
      </c>
      <c r="G21" s="161">
        <v>6.36</v>
      </c>
      <c r="H21" s="165">
        <f t="shared" ref="H21:H40" si="0">G21*F21</f>
        <v>10379.52</v>
      </c>
    </row>
    <row r="22" spans="1:8" s="159" customFormat="1" ht="45" customHeight="1">
      <c r="A22" s="182" t="s">
        <v>100</v>
      </c>
      <c r="B22" s="223" t="s">
        <v>122</v>
      </c>
      <c r="C22" s="162">
        <v>0.15378787878787878</v>
      </c>
      <c r="D22" s="163" t="s">
        <v>0</v>
      </c>
      <c r="E22" s="164" t="s">
        <v>17</v>
      </c>
      <c r="F22" s="182">
        <v>1320</v>
      </c>
      <c r="G22" s="161">
        <v>3</v>
      </c>
      <c r="H22" s="165">
        <f t="shared" si="0"/>
        <v>3960</v>
      </c>
    </row>
    <row r="23" spans="1:8" s="159" customFormat="1" ht="45" customHeight="1">
      <c r="A23" s="184" t="s">
        <v>101</v>
      </c>
      <c r="B23" s="185" t="s">
        <v>123</v>
      </c>
      <c r="C23" s="162">
        <v>0.17587209302325582</v>
      </c>
      <c r="D23" s="163" t="s">
        <v>0</v>
      </c>
      <c r="E23" s="164" t="s">
        <v>17</v>
      </c>
      <c r="F23" s="184">
        <v>2752</v>
      </c>
      <c r="G23" s="161">
        <v>2.5</v>
      </c>
      <c r="H23" s="165">
        <f t="shared" si="0"/>
        <v>6880</v>
      </c>
    </row>
    <row r="24" spans="1:8" s="159" customFormat="1" ht="45" customHeight="1">
      <c r="A24" s="184" t="s">
        <v>102</v>
      </c>
      <c r="B24" s="185" t="s">
        <v>124</v>
      </c>
      <c r="C24" s="162">
        <v>0.15076142131979695</v>
      </c>
      <c r="D24" s="163" t="s">
        <v>0</v>
      </c>
      <c r="E24" s="164" t="s">
        <v>17</v>
      </c>
      <c r="F24" s="184">
        <v>1576</v>
      </c>
      <c r="G24" s="161">
        <v>4.84</v>
      </c>
      <c r="H24" s="165">
        <f t="shared" si="0"/>
        <v>7627.84</v>
      </c>
    </row>
    <row r="25" spans="1:8" s="159" customFormat="1" ht="45" customHeight="1">
      <c r="A25" s="182" t="s">
        <v>104</v>
      </c>
      <c r="B25" s="185" t="s">
        <v>125</v>
      </c>
      <c r="C25" s="162">
        <v>0.19999999999999998</v>
      </c>
      <c r="D25" s="163" t="s">
        <v>0</v>
      </c>
      <c r="E25" s="164" t="s">
        <v>17</v>
      </c>
      <c r="F25" s="182">
        <v>1536</v>
      </c>
      <c r="G25" s="161">
        <v>5.84</v>
      </c>
      <c r="H25" s="165">
        <f t="shared" si="0"/>
        <v>8970.24</v>
      </c>
    </row>
    <row r="26" spans="1:8" s="159" customFormat="1" ht="45" customHeight="1">
      <c r="A26" s="182" t="s">
        <v>105</v>
      </c>
      <c r="B26" s="185" t="s">
        <v>124</v>
      </c>
      <c r="C26" s="162">
        <v>0.15230769230769231</v>
      </c>
      <c r="D26" s="163" t="s">
        <v>0</v>
      </c>
      <c r="E26" s="164" t="s">
        <v>17</v>
      </c>
      <c r="F26" s="182">
        <v>1560</v>
      </c>
      <c r="G26" s="161">
        <v>4.84</v>
      </c>
      <c r="H26" s="165">
        <f t="shared" si="0"/>
        <v>7550.4</v>
      </c>
    </row>
    <row r="27" spans="1:8" s="159" customFormat="1" ht="45" customHeight="1">
      <c r="A27" s="182" t="s">
        <v>106</v>
      </c>
      <c r="B27" s="185" t="s">
        <v>124</v>
      </c>
      <c r="C27" s="162">
        <v>0.15428571428571428</v>
      </c>
      <c r="D27" s="163" t="s">
        <v>0</v>
      </c>
      <c r="E27" s="164" t="s">
        <v>17</v>
      </c>
      <c r="F27" s="182">
        <v>3080</v>
      </c>
      <c r="G27" s="161">
        <v>4.26</v>
      </c>
      <c r="H27" s="165">
        <f t="shared" si="0"/>
        <v>13120.8</v>
      </c>
    </row>
    <row r="28" spans="1:8" s="159" customFormat="1" ht="45" customHeight="1">
      <c r="A28" s="182" t="s">
        <v>107</v>
      </c>
      <c r="B28" s="185" t="s">
        <v>126</v>
      </c>
      <c r="C28" s="162">
        <v>0.3</v>
      </c>
      <c r="D28" s="163" t="s">
        <v>0</v>
      </c>
      <c r="E28" s="164" t="s">
        <v>17</v>
      </c>
      <c r="F28" s="182">
        <v>1800</v>
      </c>
      <c r="G28" s="161">
        <v>6.31</v>
      </c>
      <c r="H28" s="165">
        <f t="shared" si="0"/>
        <v>11358</v>
      </c>
    </row>
    <row r="29" spans="1:8" s="159" customFormat="1" ht="45" customHeight="1">
      <c r="A29" s="182" t="s">
        <v>108</v>
      </c>
      <c r="B29" s="185" t="s">
        <v>127</v>
      </c>
      <c r="C29" s="162">
        <v>0.23333333333333334</v>
      </c>
      <c r="D29" s="163" t="s">
        <v>0</v>
      </c>
      <c r="E29" s="164" t="s">
        <v>17</v>
      </c>
      <c r="F29" s="182">
        <v>1800</v>
      </c>
      <c r="G29" s="161">
        <v>4.5999999999999996</v>
      </c>
      <c r="H29" s="165">
        <f t="shared" si="0"/>
        <v>8280</v>
      </c>
    </row>
    <row r="30" spans="1:8" s="181" customFormat="1" ht="45" customHeight="1">
      <c r="A30" s="182" t="s">
        <v>109</v>
      </c>
      <c r="B30" s="185" t="s">
        <v>127</v>
      </c>
      <c r="C30" s="162">
        <v>0.23333333333333334</v>
      </c>
      <c r="D30" s="163" t="s">
        <v>0</v>
      </c>
      <c r="E30" s="164" t="s">
        <v>17</v>
      </c>
      <c r="F30" s="182">
        <v>1800</v>
      </c>
      <c r="G30" s="161">
        <v>4.5999999999999996</v>
      </c>
      <c r="H30" s="165">
        <f t="shared" si="0"/>
        <v>8280</v>
      </c>
    </row>
    <row r="31" spans="1:8" s="181" customFormat="1" ht="45" customHeight="1">
      <c r="A31" s="182" t="s">
        <v>110</v>
      </c>
      <c r="B31" s="185" t="s">
        <v>127</v>
      </c>
      <c r="C31" s="162">
        <v>0.23333333333333334</v>
      </c>
      <c r="D31" s="163" t="s">
        <v>0</v>
      </c>
      <c r="E31" s="164" t="s">
        <v>17</v>
      </c>
      <c r="F31" s="182">
        <v>1500</v>
      </c>
      <c r="G31" s="161">
        <v>4.5999999999999996</v>
      </c>
      <c r="H31" s="165">
        <f t="shared" si="0"/>
        <v>6899.9999999999991</v>
      </c>
    </row>
    <row r="32" spans="1:8" s="181" customFormat="1" ht="45" customHeight="1">
      <c r="A32" s="224" t="s">
        <v>111</v>
      </c>
      <c r="B32" s="183" t="s">
        <v>128</v>
      </c>
      <c r="C32" s="162">
        <v>0.337338811630847</v>
      </c>
      <c r="D32" s="163" t="s">
        <v>0</v>
      </c>
      <c r="E32" s="164" t="s">
        <v>17</v>
      </c>
      <c r="F32" s="184">
        <v>1582</v>
      </c>
      <c r="G32" s="161">
        <v>7.58</v>
      </c>
      <c r="H32" s="165">
        <f t="shared" si="0"/>
        <v>11991.56</v>
      </c>
    </row>
    <row r="33" spans="1:8" s="181" customFormat="1" ht="45" customHeight="1">
      <c r="A33" s="224" t="s">
        <v>112</v>
      </c>
      <c r="B33" s="183" t="s">
        <v>128</v>
      </c>
      <c r="C33" s="162">
        <v>0.32439176543980036</v>
      </c>
      <c r="D33" s="163" t="s">
        <v>0</v>
      </c>
      <c r="E33" s="164" t="s">
        <v>17</v>
      </c>
      <c r="F33" s="184">
        <v>1603</v>
      </c>
      <c r="G33" s="161">
        <v>7.58</v>
      </c>
      <c r="H33" s="165">
        <f t="shared" si="0"/>
        <v>12150.74</v>
      </c>
    </row>
    <row r="34" spans="1:8" s="181" customFormat="1" ht="45" customHeight="1">
      <c r="A34" s="224" t="s">
        <v>113</v>
      </c>
      <c r="B34" s="183" t="s">
        <v>128</v>
      </c>
      <c r="C34" s="162">
        <v>0.27672750157331655</v>
      </c>
      <c r="D34" s="163" t="s">
        <v>0</v>
      </c>
      <c r="E34" s="164" t="s">
        <v>17</v>
      </c>
      <c r="F34" s="184">
        <v>1589</v>
      </c>
      <c r="G34" s="161">
        <v>6.83</v>
      </c>
      <c r="H34" s="165">
        <f t="shared" si="0"/>
        <v>10852.87</v>
      </c>
    </row>
    <row r="35" spans="1:8" s="181" customFormat="1" ht="45" customHeight="1">
      <c r="A35" s="224" t="s">
        <v>114</v>
      </c>
      <c r="B35" s="183" t="s">
        <v>128</v>
      </c>
      <c r="C35" s="162">
        <v>0.2567185289957567</v>
      </c>
      <c r="D35" s="163" t="s">
        <v>0</v>
      </c>
      <c r="E35" s="164" t="s">
        <v>17</v>
      </c>
      <c r="F35" s="184">
        <v>1414</v>
      </c>
      <c r="G35" s="161">
        <v>5.69</v>
      </c>
      <c r="H35" s="165">
        <f t="shared" si="0"/>
        <v>8045.6600000000008</v>
      </c>
    </row>
    <row r="36" spans="1:8" s="181" customFormat="1" ht="45" customHeight="1">
      <c r="A36" s="184" t="s">
        <v>115</v>
      </c>
      <c r="B36" s="183" t="s">
        <v>129</v>
      </c>
      <c r="C36" s="162">
        <v>0.24806201550387597</v>
      </c>
      <c r="D36" s="163" t="s">
        <v>0</v>
      </c>
      <c r="E36" s="164" t="s">
        <v>17</v>
      </c>
      <c r="F36" s="184">
        <v>1161</v>
      </c>
      <c r="G36" s="161">
        <v>5.2</v>
      </c>
      <c r="H36" s="165">
        <f t="shared" si="0"/>
        <v>6037.2</v>
      </c>
    </row>
    <row r="37" spans="1:8" s="181" customFormat="1" ht="45" customHeight="1">
      <c r="A37" s="184" t="s">
        <v>116</v>
      </c>
      <c r="B37" s="183" t="s">
        <v>130</v>
      </c>
      <c r="C37" s="162">
        <v>0.60952380952380947</v>
      </c>
      <c r="D37" s="163" t="s">
        <v>0</v>
      </c>
      <c r="E37" s="164" t="s">
        <v>17</v>
      </c>
      <c r="F37" s="184">
        <v>1806</v>
      </c>
      <c r="G37" s="161">
        <v>7.68</v>
      </c>
      <c r="H37" s="165">
        <f t="shared" si="0"/>
        <v>13870.08</v>
      </c>
    </row>
    <row r="38" spans="1:8" s="181" customFormat="1" ht="45" customHeight="1">
      <c r="A38" s="184" t="s">
        <v>117</v>
      </c>
      <c r="B38" s="183" t="s">
        <v>130</v>
      </c>
      <c r="C38" s="162">
        <v>0.60952380952380958</v>
      </c>
      <c r="D38" s="163" t="s">
        <v>0</v>
      </c>
      <c r="E38" s="164" t="s">
        <v>17</v>
      </c>
      <c r="F38" s="184">
        <v>1617</v>
      </c>
      <c r="G38" s="161">
        <v>7.73</v>
      </c>
      <c r="H38" s="165">
        <f t="shared" si="0"/>
        <v>12499.41</v>
      </c>
    </row>
    <row r="39" spans="1:8" s="181" customFormat="1" ht="45" customHeight="1">
      <c r="A39" s="184" t="s">
        <v>118</v>
      </c>
      <c r="B39" s="257" t="s">
        <v>131</v>
      </c>
      <c r="C39" s="162">
        <v>0.34</v>
      </c>
      <c r="D39" s="163" t="s">
        <v>0</v>
      </c>
      <c r="E39" s="164" t="s">
        <v>17</v>
      </c>
      <c r="F39" s="184">
        <v>1740</v>
      </c>
      <c r="G39" s="161">
        <v>6.26</v>
      </c>
      <c r="H39" s="165">
        <f t="shared" si="0"/>
        <v>10892.4</v>
      </c>
    </row>
    <row r="40" spans="1:8" s="181" customFormat="1" ht="45" customHeight="1">
      <c r="A40" s="184" t="s">
        <v>119</v>
      </c>
      <c r="B40" s="183" t="s">
        <v>131</v>
      </c>
      <c r="C40" s="162">
        <v>0.34</v>
      </c>
      <c r="D40" s="163" t="s">
        <v>0</v>
      </c>
      <c r="E40" s="164" t="s">
        <v>17</v>
      </c>
      <c r="F40" s="184">
        <v>1800</v>
      </c>
      <c r="G40" s="161">
        <v>6.26</v>
      </c>
      <c r="H40" s="165">
        <f t="shared" si="0"/>
        <v>11268</v>
      </c>
    </row>
    <row r="41" spans="1:8" s="155" customFormat="1" ht="45" customHeight="1">
      <c r="A41" s="167"/>
      <c r="B41" s="167"/>
      <c r="C41" s="168"/>
      <c r="D41" s="254" t="s">
        <v>79</v>
      </c>
      <c r="E41" s="254"/>
      <c r="F41" s="169">
        <f>SUM(F20:F40)</f>
        <v>36882</v>
      </c>
      <c r="G41" s="170" t="s">
        <v>80</v>
      </c>
      <c r="H41" s="171">
        <f>SUM(H20:H40)</f>
        <v>202671.06</v>
      </c>
    </row>
    <row r="42" spans="1:8" s="140" customFormat="1" ht="51" customHeight="1">
      <c r="A42" s="129"/>
      <c r="B42" s="130"/>
      <c r="C42" s="131"/>
      <c r="D42" s="132"/>
      <c r="E42" s="132"/>
      <c r="F42" s="133"/>
      <c r="G42" s="134"/>
      <c r="H42" s="135"/>
    </row>
    <row r="43" spans="1:8" s="140" customFormat="1" ht="51" customHeight="1">
      <c r="A43" s="136"/>
      <c r="B43" s="137"/>
      <c r="C43" s="138"/>
      <c r="D43" s="139"/>
      <c r="E43" s="139"/>
      <c r="F43" s="136" t="s">
        <v>81</v>
      </c>
    </row>
    <row r="44" spans="1:8" s="140" customFormat="1" ht="51" customHeight="1">
      <c r="A44" s="136"/>
      <c r="B44" s="137"/>
      <c r="C44" s="138"/>
      <c r="D44" s="139"/>
      <c r="E44" s="139"/>
      <c r="F44" s="136" t="s">
        <v>43</v>
      </c>
    </row>
    <row r="45" spans="1:8" s="140" customFormat="1" ht="51" customHeight="1">
      <c r="B45" s="137"/>
      <c r="C45" s="138"/>
      <c r="D45" s="139"/>
      <c r="E45" s="139"/>
      <c r="F45" s="141"/>
    </row>
    <row r="46" spans="1:8" s="140" customFormat="1" ht="51" customHeight="1">
      <c r="A46" s="136" t="str">
        <f>UPPER("Hereby we declare that All country of origin declared in this document are correct and true")</f>
        <v>HEREBY WE DECLARE THAT ALL COUNTRY OF ORIGIN DECLARED IN THIS DOCUMENT ARE CORRECT AND TRUE</v>
      </c>
      <c r="B46" s="137"/>
      <c r="C46" s="138"/>
      <c r="D46" s="139"/>
      <c r="E46" s="139"/>
      <c r="F46" s="141"/>
    </row>
    <row r="47" spans="1:8" s="140" customFormat="1" ht="51" customHeight="1">
      <c r="A47" s="136"/>
      <c r="B47" s="137"/>
      <c r="C47" s="138"/>
      <c r="D47" s="139"/>
      <c r="E47" s="139"/>
      <c r="F47" s="141"/>
    </row>
    <row r="48" spans="1:8" s="140" customFormat="1" ht="51" customHeight="1">
      <c r="A48" s="136"/>
      <c r="B48" s="137"/>
      <c r="C48" s="138"/>
      <c r="D48" s="139"/>
      <c r="E48" s="139"/>
      <c r="F48" s="141"/>
    </row>
    <row r="49" spans="1:7" s="140" customFormat="1" ht="51" customHeight="1">
      <c r="A49" s="142"/>
      <c r="B49" s="143"/>
      <c r="C49" s="144"/>
      <c r="D49" s="145"/>
      <c r="E49" s="145"/>
      <c r="F49" s="146" t="s">
        <v>82</v>
      </c>
      <c r="G49" s="147"/>
    </row>
    <row r="50" spans="1:7" s="148" customFormat="1">
      <c r="B50" s="149"/>
      <c r="C50" s="150"/>
      <c r="D50" s="151"/>
      <c r="E50" s="151"/>
    </row>
    <row r="51" spans="1:7" s="148" customFormat="1">
      <c r="B51" s="149"/>
      <c r="C51" s="150"/>
      <c r="D51" s="151"/>
      <c r="E51" s="151"/>
    </row>
    <row r="52" spans="1:7" s="148" customFormat="1">
      <c r="B52" s="149"/>
      <c r="C52" s="150"/>
      <c r="D52" s="151"/>
      <c r="E52" s="151"/>
    </row>
    <row r="53" spans="1:7" s="148" customFormat="1">
      <c r="B53" s="149"/>
      <c r="C53" s="150"/>
      <c r="D53" s="151"/>
      <c r="E53" s="151"/>
    </row>
    <row r="54" spans="1:7" s="148" customFormat="1">
      <c r="B54" s="149"/>
      <c r="C54" s="150"/>
      <c r="D54" s="151"/>
      <c r="E54" s="151"/>
    </row>
  </sheetData>
  <mergeCells count="1">
    <mergeCell ref="D41:E41"/>
  </mergeCells>
  <pageMargins left="0.7" right="0.7" top="0.75" bottom="0.75" header="0.3" footer="0.3"/>
  <pageSetup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8"/>
  <sheetViews>
    <sheetView view="pageBreakPreview" topLeftCell="K10" zoomScale="60" zoomScaleNormal="115" workbookViewId="0">
      <selection activeCell="N21" sqref="N21"/>
    </sheetView>
  </sheetViews>
  <sheetFormatPr defaultRowHeight="15"/>
  <cols>
    <col min="1" max="1" width="16.28515625" style="17" customWidth="1"/>
    <col min="2" max="2" width="17.85546875" style="17" customWidth="1"/>
    <col min="3" max="3" width="11.140625" style="17" customWidth="1"/>
    <col min="4" max="4" width="29.85546875" style="18" customWidth="1"/>
    <col min="5" max="5" width="16.140625" style="18" customWidth="1"/>
    <col min="6" max="6" width="8.42578125" style="19" customWidth="1"/>
    <col min="7" max="7" width="9.5703125" style="15" customWidth="1"/>
    <col min="8" max="9" width="15.140625" style="15" bestFit="1" customWidth="1"/>
    <col min="10" max="10" width="15.5703125" style="20" customWidth="1"/>
    <col min="11" max="11" width="28" style="14" bestFit="1" customWidth="1"/>
    <col min="12" max="12" width="17.140625" style="14" bestFit="1" customWidth="1"/>
    <col min="13" max="13" width="17.85546875" style="14" customWidth="1"/>
    <col min="14" max="14" width="88.7109375" style="21" bestFit="1" customWidth="1"/>
    <col min="15" max="15" width="34.7109375" style="22" customWidth="1"/>
    <col min="16" max="16" width="11.140625" style="23" customWidth="1"/>
    <col min="17" max="17" width="11" style="15" bestFit="1" customWidth="1"/>
    <col min="18" max="18" width="17" style="15" bestFit="1" customWidth="1"/>
    <col min="19" max="19" width="8.85546875" style="15" customWidth="1"/>
    <col min="20" max="20" width="17" style="15" bestFit="1" customWidth="1"/>
    <col min="21" max="21" width="14.28515625" style="15" customWidth="1"/>
    <col min="22" max="22" width="25.140625" style="24" customWidth="1"/>
    <col min="23" max="23" width="31" style="25" bestFit="1" customWidth="1"/>
    <col min="24" max="24" width="102.28515625" style="18" bestFit="1" customWidth="1"/>
    <col min="25" max="25" width="16" style="26" bestFit="1" customWidth="1"/>
    <col min="26" max="26" width="10" style="24" customWidth="1"/>
    <col min="27" max="27" width="15.7109375" style="17" bestFit="1" customWidth="1"/>
    <col min="28" max="28" width="15.85546875" style="18" customWidth="1"/>
    <col min="29" max="29" width="16.7109375" style="18" customWidth="1"/>
    <col min="30" max="30" width="18" style="18" bestFit="1" customWidth="1"/>
    <col min="31" max="31" width="16.7109375" style="18" customWidth="1"/>
    <col min="32" max="33" width="18" style="18" bestFit="1" customWidth="1"/>
    <col min="34" max="35" width="18.5703125" style="18" customWidth="1"/>
    <col min="36" max="36" width="22.5703125" style="18" customWidth="1"/>
    <col min="37" max="37" width="22.140625" style="18" customWidth="1"/>
    <col min="38" max="38" width="14.28515625" style="18" customWidth="1"/>
    <col min="39" max="16384" width="9.140625" style="18"/>
  </cols>
  <sheetData>
    <row r="1" spans="1:38" s="10" customFormat="1" ht="22.5">
      <c r="A1" s="242" t="s">
        <v>91</v>
      </c>
      <c r="B1" s="55"/>
      <c r="C1" s="56"/>
      <c r="D1" s="57"/>
      <c r="E1" s="2"/>
      <c r="F1" s="3"/>
      <c r="G1" s="4"/>
      <c r="H1" s="4"/>
      <c r="I1" s="4"/>
      <c r="J1" s="5"/>
      <c r="K1" s="6"/>
      <c r="L1" s="6"/>
      <c r="M1" s="6"/>
      <c r="N1" s="6"/>
      <c r="O1" s="6"/>
      <c r="P1" s="7"/>
      <c r="Q1" s="6"/>
      <c r="R1" s="8"/>
      <c r="S1" s="8"/>
      <c r="T1" s="8"/>
      <c r="U1" s="8"/>
      <c r="V1" s="9"/>
      <c r="Z1" s="9"/>
      <c r="AA1" s="1"/>
    </row>
    <row r="2" spans="1:38" s="10" customFormat="1" ht="18.75">
      <c r="A2" s="253" t="s">
        <v>44</v>
      </c>
      <c r="B2" s="55"/>
      <c r="C2" s="58"/>
      <c r="D2" s="57"/>
      <c r="E2" s="11"/>
      <c r="F2" s="3"/>
      <c r="G2" s="4"/>
      <c r="H2" s="4"/>
      <c r="I2" s="4"/>
      <c r="J2" s="5"/>
      <c r="K2" s="6"/>
      <c r="L2" s="6"/>
      <c r="M2" s="6"/>
      <c r="N2" s="6"/>
      <c r="O2" s="6"/>
      <c r="P2" s="7"/>
      <c r="Q2" s="6"/>
      <c r="R2" s="8"/>
      <c r="S2" s="8"/>
      <c r="T2" s="8"/>
      <c r="U2" s="8"/>
      <c r="V2" s="9"/>
      <c r="Z2" s="9"/>
      <c r="AA2" s="1"/>
    </row>
    <row r="3" spans="1:38" s="10" customFormat="1" ht="19.5">
      <c r="A3" s="59"/>
      <c r="B3" s="55"/>
      <c r="C3" s="55"/>
      <c r="D3" s="166"/>
      <c r="E3" s="11"/>
      <c r="F3" s="3"/>
      <c r="G3" s="4"/>
      <c r="H3" s="4"/>
      <c r="I3" s="4"/>
      <c r="J3" s="5"/>
      <c r="K3" s="6"/>
      <c r="L3" s="6"/>
      <c r="M3" s="6"/>
      <c r="N3" s="6"/>
      <c r="O3" s="6"/>
      <c r="P3" s="7"/>
      <c r="Q3" s="6"/>
      <c r="R3" s="8"/>
      <c r="S3" s="8"/>
      <c r="T3" s="8"/>
      <c r="U3" s="8"/>
      <c r="V3" s="9"/>
      <c r="Z3" s="9"/>
      <c r="AA3" s="1"/>
    </row>
    <row r="4" spans="1:38" s="10" customFormat="1" ht="24.95" customHeight="1">
      <c r="A4" s="242" t="s">
        <v>45</v>
      </c>
      <c r="B4" s="250"/>
      <c r="C4" s="242" t="s">
        <v>93</v>
      </c>
      <c r="D4" s="243"/>
      <c r="E4" s="244"/>
      <c r="F4" s="245"/>
      <c r="G4" s="246"/>
      <c r="H4" s="4"/>
      <c r="I4" s="12"/>
      <c r="J4" s="5"/>
      <c r="K4" s="6"/>
      <c r="L4" s="6"/>
      <c r="M4" s="6"/>
      <c r="N4" s="6"/>
      <c r="O4" s="255" t="s">
        <v>50</v>
      </c>
      <c r="P4" s="7"/>
      <c r="Q4" s="6"/>
      <c r="R4" s="8"/>
      <c r="S4" s="8"/>
      <c r="T4" s="8"/>
      <c r="U4" s="8"/>
      <c r="V4" s="9"/>
      <c r="Z4" s="9"/>
      <c r="AA4" s="1"/>
    </row>
    <row r="5" spans="1:38" s="10" customFormat="1" ht="24.95" customHeight="1">
      <c r="A5" s="242" t="s">
        <v>46</v>
      </c>
      <c r="B5" s="242"/>
      <c r="C5" s="242" t="s">
        <v>94</v>
      </c>
      <c r="D5" s="243"/>
      <c r="E5" s="244"/>
      <c r="F5" s="245"/>
      <c r="G5" s="246"/>
      <c r="H5" s="4"/>
      <c r="I5" s="12"/>
      <c r="J5" s="5"/>
      <c r="K5" s="6"/>
      <c r="L5" s="6"/>
      <c r="M5" s="6"/>
      <c r="N5" s="6"/>
      <c r="O5" s="255"/>
      <c r="P5" s="7"/>
      <c r="Q5" s="6"/>
      <c r="R5" s="8"/>
      <c r="S5" s="8"/>
      <c r="T5" s="8"/>
      <c r="U5" s="8"/>
      <c r="V5" s="9"/>
      <c r="Z5" s="9"/>
      <c r="AA5" s="1"/>
    </row>
    <row r="6" spans="1:38" s="10" customFormat="1" ht="24.95" customHeight="1">
      <c r="A6" s="242" t="s">
        <v>47</v>
      </c>
      <c r="B6" s="242"/>
      <c r="C6" s="247" t="s">
        <v>145</v>
      </c>
      <c r="D6" s="243"/>
      <c r="E6" s="244"/>
      <c r="F6" s="245"/>
      <c r="G6" s="246"/>
      <c r="H6" s="4"/>
      <c r="I6" s="4"/>
      <c r="J6" s="5"/>
      <c r="K6" s="6"/>
      <c r="L6" s="6"/>
      <c r="M6" s="6"/>
      <c r="N6" s="6"/>
      <c r="O6" s="255"/>
      <c r="P6" s="7"/>
      <c r="Q6" s="6"/>
      <c r="R6" s="8"/>
      <c r="S6" s="8"/>
      <c r="T6" s="8"/>
      <c r="U6" s="8"/>
      <c r="V6" s="9"/>
      <c r="Z6" s="9"/>
      <c r="AA6" s="1"/>
    </row>
    <row r="7" spans="1:38" s="10" customFormat="1" ht="24.95" customHeight="1">
      <c r="A7" s="242" t="s">
        <v>48</v>
      </c>
      <c r="B7" s="242"/>
      <c r="C7" s="248" t="s">
        <v>146</v>
      </c>
      <c r="D7" s="248"/>
      <c r="E7" s="244"/>
      <c r="F7" s="245"/>
      <c r="G7" s="246"/>
      <c r="H7" s="4"/>
      <c r="I7" s="4"/>
      <c r="J7" s="5"/>
      <c r="K7" s="6"/>
      <c r="L7" s="6"/>
      <c r="M7" s="6"/>
      <c r="N7" s="6"/>
      <c r="O7" s="255"/>
      <c r="P7" s="7"/>
      <c r="Q7" s="6"/>
      <c r="R7" s="8"/>
      <c r="S7" s="8"/>
      <c r="T7" s="8"/>
      <c r="U7" s="8"/>
      <c r="V7" s="9"/>
      <c r="Z7" s="9"/>
      <c r="AA7" s="1"/>
      <c r="AH7" s="13"/>
    </row>
    <row r="8" spans="1:38" s="10" customFormat="1" ht="24.95" customHeight="1">
      <c r="A8" s="251" t="s">
        <v>49</v>
      </c>
      <c r="B8" s="251"/>
      <c r="C8" s="249" t="s">
        <v>85</v>
      </c>
      <c r="D8" s="243"/>
      <c r="E8" s="244"/>
      <c r="F8" s="245"/>
      <c r="G8" s="246"/>
      <c r="H8" s="4"/>
      <c r="I8" s="4"/>
      <c r="J8" s="5"/>
      <c r="K8" s="6"/>
      <c r="L8" s="6"/>
      <c r="M8" s="6"/>
      <c r="N8" s="6"/>
      <c r="O8" s="6"/>
      <c r="P8" s="14"/>
      <c r="Q8" s="15"/>
      <c r="R8" s="8"/>
      <c r="S8" s="8"/>
      <c r="T8" s="8"/>
      <c r="U8" s="8"/>
      <c r="V8" s="9"/>
      <c r="Z8" s="9"/>
      <c r="AA8" s="1"/>
    </row>
    <row r="9" spans="1:38">
      <c r="A9" s="16"/>
    </row>
    <row r="10" spans="1:38" s="30" customFormat="1" ht="48" customHeight="1">
      <c r="A10" s="173" t="s">
        <v>2</v>
      </c>
      <c r="B10" s="173" t="s">
        <v>3</v>
      </c>
      <c r="C10" s="173" t="s">
        <v>4</v>
      </c>
      <c r="D10" s="173" t="s">
        <v>5</v>
      </c>
      <c r="E10" s="173" t="s">
        <v>6</v>
      </c>
      <c r="F10" s="174" t="s">
        <v>7</v>
      </c>
      <c r="G10" s="172" t="s">
        <v>8</v>
      </c>
      <c r="H10" s="172" t="s">
        <v>9</v>
      </c>
      <c r="I10" s="172" t="s">
        <v>10</v>
      </c>
      <c r="J10" s="175" t="s">
        <v>11</v>
      </c>
      <c r="K10" s="173" t="s">
        <v>12</v>
      </c>
      <c r="L10" s="176" t="s">
        <v>13</v>
      </c>
      <c r="M10" s="176" t="s">
        <v>14</v>
      </c>
      <c r="N10" s="173" t="s">
        <v>15</v>
      </c>
      <c r="O10" s="173" t="s">
        <v>16</v>
      </c>
      <c r="P10" s="177" t="s">
        <v>17</v>
      </c>
      <c r="Q10" s="172" t="s">
        <v>18</v>
      </c>
      <c r="R10" s="172" t="s">
        <v>19</v>
      </c>
      <c r="S10" s="172" t="s">
        <v>20</v>
      </c>
      <c r="T10" s="172" t="s">
        <v>21</v>
      </c>
      <c r="U10" s="172" t="s">
        <v>22</v>
      </c>
      <c r="V10" s="176" t="s">
        <v>23</v>
      </c>
      <c r="W10" s="178" t="s">
        <v>24</v>
      </c>
      <c r="X10" s="178" t="s">
        <v>25</v>
      </c>
      <c r="Y10" s="176" t="s">
        <v>26</v>
      </c>
      <c r="Z10" s="179" t="s">
        <v>27</v>
      </c>
      <c r="AA10" s="180" t="s">
        <v>28</v>
      </c>
      <c r="AB10" s="27" t="s">
        <v>29</v>
      </c>
      <c r="AC10" s="27" t="s">
        <v>30</v>
      </c>
      <c r="AD10" s="27" t="s">
        <v>31</v>
      </c>
      <c r="AE10" s="27" t="s">
        <v>32</v>
      </c>
      <c r="AF10" s="27" t="s">
        <v>33</v>
      </c>
      <c r="AG10" s="27" t="s">
        <v>34</v>
      </c>
      <c r="AH10" s="28" t="s">
        <v>35</v>
      </c>
      <c r="AI10" s="29" t="s">
        <v>36</v>
      </c>
      <c r="AJ10" s="28" t="s">
        <v>37</v>
      </c>
      <c r="AK10" s="28" t="s">
        <v>38</v>
      </c>
      <c r="AL10" s="28" t="s">
        <v>39</v>
      </c>
    </row>
    <row r="11" spans="1:38" s="160" customFormat="1" ht="35.1" customHeight="1">
      <c r="A11" s="199">
        <v>41462</v>
      </c>
      <c r="B11" s="199">
        <v>41502</v>
      </c>
      <c r="C11" s="200"/>
      <c r="D11" s="204" t="s">
        <v>95</v>
      </c>
      <c r="E11" s="188">
        <v>62</v>
      </c>
      <c r="F11" s="189">
        <v>62</v>
      </c>
      <c r="G11" s="190">
        <v>3.12</v>
      </c>
      <c r="H11" s="190">
        <v>632.4</v>
      </c>
      <c r="I11" s="190">
        <v>564.20000000000005</v>
      </c>
      <c r="J11" s="191" t="s">
        <v>40</v>
      </c>
      <c r="K11" s="189" t="s">
        <v>96</v>
      </c>
      <c r="L11" s="187" t="s">
        <v>97</v>
      </c>
      <c r="M11" s="188" t="s">
        <v>41</v>
      </c>
      <c r="N11" s="205" t="s">
        <v>120</v>
      </c>
      <c r="O11" s="192" t="s">
        <v>0</v>
      </c>
      <c r="P11" s="189">
        <v>2214</v>
      </c>
      <c r="Q11" s="209">
        <f t="shared" ref="Q11:Q31" si="0">ROUND(S11*1.01,2)</f>
        <v>5.31</v>
      </c>
      <c r="R11" s="193">
        <f>Q11*P11</f>
        <v>11756.339999999998</v>
      </c>
      <c r="S11" s="193">
        <v>5.26</v>
      </c>
      <c r="T11" s="193">
        <f>S11*P11</f>
        <v>11645.64</v>
      </c>
      <c r="U11" s="193">
        <f>R11-T11</f>
        <v>110.69999999999891</v>
      </c>
      <c r="V11" s="194" t="s">
        <v>40</v>
      </c>
      <c r="W11" s="188" t="s">
        <v>86</v>
      </c>
      <c r="X11" s="206" t="s">
        <v>89</v>
      </c>
      <c r="Y11" s="194" t="s">
        <v>40</v>
      </c>
      <c r="Z11" s="191" t="s">
        <v>84</v>
      </c>
      <c r="AA11" s="191" t="s">
        <v>1</v>
      </c>
      <c r="AB11" s="191" t="s">
        <v>17</v>
      </c>
      <c r="AC11" s="196">
        <f t="shared" ref="AC11:AC16" si="1">I11/P11</f>
        <v>0.25483288166214996</v>
      </c>
      <c r="AD11" s="207">
        <v>41445</v>
      </c>
      <c r="AE11" s="207" t="s">
        <v>42</v>
      </c>
      <c r="AF11" s="207">
        <v>41445</v>
      </c>
      <c r="AG11" s="207">
        <v>41450</v>
      </c>
      <c r="AH11" s="207">
        <v>41449</v>
      </c>
      <c r="AI11" s="201" t="s">
        <v>51</v>
      </c>
      <c r="AJ11" s="201"/>
      <c r="AK11" s="201"/>
      <c r="AL11" s="201"/>
    </row>
    <row r="12" spans="1:38" s="160" customFormat="1" ht="35.1" customHeight="1">
      <c r="A12" s="199">
        <v>41462</v>
      </c>
      <c r="B12" s="199">
        <v>41502</v>
      </c>
      <c r="C12" s="200"/>
      <c r="D12" s="204" t="s">
        <v>95</v>
      </c>
      <c r="E12" s="188">
        <v>68</v>
      </c>
      <c r="F12" s="189">
        <v>68</v>
      </c>
      <c r="G12" s="190">
        <v>3.52</v>
      </c>
      <c r="H12" s="190">
        <v>599.70000000000005</v>
      </c>
      <c r="I12" s="190">
        <v>493</v>
      </c>
      <c r="J12" s="191"/>
      <c r="K12" s="208" t="s">
        <v>98</v>
      </c>
      <c r="L12" s="187" t="s">
        <v>99</v>
      </c>
      <c r="M12" s="188" t="s">
        <v>41</v>
      </c>
      <c r="N12" s="205" t="s">
        <v>121</v>
      </c>
      <c r="O12" s="192" t="s">
        <v>0</v>
      </c>
      <c r="P12" s="189">
        <v>1632</v>
      </c>
      <c r="Q12" s="209">
        <f t="shared" si="0"/>
        <v>6.36</v>
      </c>
      <c r="R12" s="193">
        <f t="shared" ref="R12:R31" si="2">Q12*P12</f>
        <v>10379.52</v>
      </c>
      <c r="S12" s="193">
        <v>6.3</v>
      </c>
      <c r="T12" s="193">
        <f t="shared" ref="T12:T31" si="3">S12*P12</f>
        <v>10281.6</v>
      </c>
      <c r="U12" s="193">
        <f t="shared" ref="U12:U31" si="4">R12-T12</f>
        <v>97.920000000000073</v>
      </c>
      <c r="V12" s="194" t="s">
        <v>40</v>
      </c>
      <c r="W12" s="188" t="s">
        <v>132</v>
      </c>
      <c r="X12" s="206" t="s">
        <v>133</v>
      </c>
      <c r="Y12" s="194" t="s">
        <v>40</v>
      </c>
      <c r="Z12" s="191" t="s">
        <v>84</v>
      </c>
      <c r="AA12" s="191" t="s">
        <v>1</v>
      </c>
      <c r="AB12" s="191" t="s">
        <v>17</v>
      </c>
      <c r="AC12" s="196">
        <f t="shared" si="1"/>
        <v>0.30208333333333331</v>
      </c>
      <c r="AD12" s="207">
        <v>41445</v>
      </c>
      <c r="AE12" s="207" t="s">
        <v>42</v>
      </c>
      <c r="AF12" s="207">
        <v>41428</v>
      </c>
      <c r="AG12" s="207">
        <v>41450</v>
      </c>
      <c r="AH12" s="207">
        <v>41449</v>
      </c>
      <c r="AI12" s="201" t="s">
        <v>51</v>
      </c>
      <c r="AJ12" s="201"/>
      <c r="AK12" s="201"/>
      <c r="AL12" s="201"/>
    </row>
    <row r="13" spans="1:38" s="160" customFormat="1" ht="35.1" customHeight="1">
      <c r="A13" s="199">
        <v>41462</v>
      </c>
      <c r="B13" s="199">
        <v>41502</v>
      </c>
      <c r="C13" s="200"/>
      <c r="D13" s="204" t="s">
        <v>95</v>
      </c>
      <c r="E13" s="210">
        <v>21</v>
      </c>
      <c r="F13" s="208">
        <v>21</v>
      </c>
      <c r="G13" s="211">
        <v>1.1200000000000001</v>
      </c>
      <c r="H13" s="211">
        <v>226.55</v>
      </c>
      <c r="I13" s="211">
        <v>203</v>
      </c>
      <c r="J13" s="212" t="s">
        <v>40</v>
      </c>
      <c r="K13" s="208" t="s">
        <v>100</v>
      </c>
      <c r="L13" s="187" t="s">
        <v>88</v>
      </c>
      <c r="M13" s="188" t="s">
        <v>41</v>
      </c>
      <c r="N13" s="213" t="s">
        <v>122</v>
      </c>
      <c r="O13" s="214" t="s">
        <v>0</v>
      </c>
      <c r="P13" s="208">
        <v>1320</v>
      </c>
      <c r="Q13" s="209">
        <f t="shared" si="0"/>
        <v>3</v>
      </c>
      <c r="R13" s="193">
        <f t="shared" si="2"/>
        <v>3960</v>
      </c>
      <c r="S13" s="215">
        <v>2.97</v>
      </c>
      <c r="T13" s="193">
        <f t="shared" si="3"/>
        <v>3920.4</v>
      </c>
      <c r="U13" s="193">
        <f t="shared" si="4"/>
        <v>39.599999999999909</v>
      </c>
      <c r="V13" s="194" t="s">
        <v>40</v>
      </c>
      <c r="W13" s="216" t="s">
        <v>90</v>
      </c>
      <c r="X13" s="217" t="s">
        <v>92</v>
      </c>
      <c r="Y13" s="194" t="s">
        <v>40</v>
      </c>
      <c r="Z13" s="191" t="s">
        <v>84</v>
      </c>
      <c r="AA13" s="191" t="s">
        <v>1</v>
      </c>
      <c r="AB13" s="191" t="s">
        <v>17</v>
      </c>
      <c r="AC13" s="196">
        <f t="shared" si="1"/>
        <v>0.15378787878787878</v>
      </c>
      <c r="AD13" s="218">
        <v>41443</v>
      </c>
      <c r="AE13" s="218" t="s">
        <v>42</v>
      </c>
      <c r="AF13" s="218">
        <v>41442</v>
      </c>
      <c r="AG13" s="207">
        <v>41450</v>
      </c>
      <c r="AH13" s="207">
        <v>41449</v>
      </c>
      <c r="AI13" s="201" t="s">
        <v>51</v>
      </c>
      <c r="AJ13" s="201"/>
      <c r="AK13" s="201"/>
      <c r="AL13" s="201"/>
    </row>
    <row r="14" spans="1:38" s="160" customFormat="1" ht="35.1" customHeight="1">
      <c r="A14" s="199">
        <v>41462</v>
      </c>
      <c r="B14" s="199">
        <v>41502</v>
      </c>
      <c r="C14" s="200"/>
      <c r="D14" s="204" t="s">
        <v>95</v>
      </c>
      <c r="E14" s="188">
        <v>50</v>
      </c>
      <c r="F14" s="189">
        <v>50</v>
      </c>
      <c r="G14" s="190">
        <v>2.2799999999999998</v>
      </c>
      <c r="H14" s="190">
        <v>519</v>
      </c>
      <c r="I14" s="190">
        <v>484</v>
      </c>
      <c r="J14" s="191"/>
      <c r="K14" s="189" t="s">
        <v>101</v>
      </c>
      <c r="L14" s="187" t="s">
        <v>88</v>
      </c>
      <c r="M14" s="188" t="s">
        <v>41</v>
      </c>
      <c r="N14" s="205" t="s">
        <v>123</v>
      </c>
      <c r="O14" s="192" t="s">
        <v>0</v>
      </c>
      <c r="P14" s="189">
        <v>2752</v>
      </c>
      <c r="Q14" s="209">
        <f t="shared" si="0"/>
        <v>2.5</v>
      </c>
      <c r="R14" s="193">
        <f t="shared" si="2"/>
        <v>6880</v>
      </c>
      <c r="S14" s="193">
        <v>2.48</v>
      </c>
      <c r="T14" s="193">
        <f t="shared" si="3"/>
        <v>6824.96</v>
      </c>
      <c r="U14" s="193">
        <f t="shared" si="4"/>
        <v>55.039999999999964</v>
      </c>
      <c r="V14" s="194" t="s">
        <v>40</v>
      </c>
      <c r="W14" s="188" t="s">
        <v>90</v>
      </c>
      <c r="X14" s="201" t="s">
        <v>134</v>
      </c>
      <c r="Y14" s="194" t="s">
        <v>40</v>
      </c>
      <c r="Z14" s="191" t="s">
        <v>84</v>
      </c>
      <c r="AA14" s="191" t="s">
        <v>1</v>
      </c>
      <c r="AB14" s="191" t="s">
        <v>17</v>
      </c>
      <c r="AC14" s="196">
        <f t="shared" si="1"/>
        <v>0.17587209302325582</v>
      </c>
      <c r="AD14" s="207">
        <v>41446</v>
      </c>
      <c r="AE14" s="207" t="s">
        <v>42</v>
      </c>
      <c r="AF14" s="207">
        <v>41445</v>
      </c>
      <c r="AG14" s="207">
        <v>41453</v>
      </c>
      <c r="AH14" s="207">
        <v>41452</v>
      </c>
      <c r="AI14" s="201" t="s">
        <v>51</v>
      </c>
      <c r="AJ14" s="201"/>
      <c r="AK14" s="201"/>
      <c r="AL14" s="201"/>
    </row>
    <row r="15" spans="1:38" s="160" customFormat="1" ht="35.1" customHeight="1">
      <c r="A15" s="199">
        <v>41462</v>
      </c>
      <c r="B15" s="199">
        <v>41502</v>
      </c>
      <c r="C15" s="200"/>
      <c r="D15" s="204" t="s">
        <v>95</v>
      </c>
      <c r="E15" s="188">
        <v>96</v>
      </c>
      <c r="F15" s="189">
        <v>18</v>
      </c>
      <c r="G15" s="190">
        <v>1.42</v>
      </c>
      <c r="H15" s="190">
        <v>255.6</v>
      </c>
      <c r="I15" s="190">
        <v>237.6</v>
      </c>
      <c r="J15" s="191" t="s">
        <v>40</v>
      </c>
      <c r="K15" s="189" t="s">
        <v>102</v>
      </c>
      <c r="L15" s="187" t="s">
        <v>103</v>
      </c>
      <c r="M15" s="188" t="s">
        <v>41</v>
      </c>
      <c r="N15" s="219" t="s">
        <v>124</v>
      </c>
      <c r="O15" s="192" t="s">
        <v>0</v>
      </c>
      <c r="P15" s="189">
        <v>1576</v>
      </c>
      <c r="Q15" s="209">
        <f t="shared" si="0"/>
        <v>4.84</v>
      </c>
      <c r="R15" s="193">
        <f t="shared" si="2"/>
        <v>7627.84</v>
      </c>
      <c r="S15" s="193">
        <v>4.79</v>
      </c>
      <c r="T15" s="193">
        <f t="shared" si="3"/>
        <v>7549.04</v>
      </c>
      <c r="U15" s="193">
        <f t="shared" si="4"/>
        <v>78.800000000000182</v>
      </c>
      <c r="V15" s="194" t="s">
        <v>40</v>
      </c>
      <c r="W15" s="188" t="s">
        <v>135</v>
      </c>
      <c r="X15" s="202" t="s">
        <v>136</v>
      </c>
      <c r="Y15" s="194" t="s">
        <v>40</v>
      </c>
      <c r="Z15" s="191" t="s">
        <v>84</v>
      </c>
      <c r="AA15" s="191" t="s">
        <v>1</v>
      </c>
      <c r="AB15" s="191" t="s">
        <v>17</v>
      </c>
      <c r="AC15" s="196">
        <f t="shared" si="1"/>
        <v>0.15076142131979695</v>
      </c>
      <c r="AD15" s="207">
        <v>41451</v>
      </c>
      <c r="AE15" s="207" t="s">
        <v>42</v>
      </c>
      <c r="AF15" s="207">
        <v>41445</v>
      </c>
      <c r="AG15" s="207">
        <v>41453</v>
      </c>
      <c r="AH15" s="207">
        <v>41452</v>
      </c>
      <c r="AI15" s="201" t="s">
        <v>51</v>
      </c>
      <c r="AJ15" s="201"/>
      <c r="AK15" s="201"/>
      <c r="AL15" s="201"/>
    </row>
    <row r="16" spans="1:38" s="160" customFormat="1" ht="35.1" customHeight="1">
      <c r="A16" s="199">
        <v>41462</v>
      </c>
      <c r="B16" s="199">
        <v>41502</v>
      </c>
      <c r="C16" s="200"/>
      <c r="D16" s="204" t="s">
        <v>95</v>
      </c>
      <c r="E16" s="210">
        <v>96</v>
      </c>
      <c r="F16" s="208">
        <v>24</v>
      </c>
      <c r="G16" s="211">
        <v>1.89</v>
      </c>
      <c r="H16" s="211">
        <v>331.2</v>
      </c>
      <c r="I16" s="211">
        <v>307.2</v>
      </c>
      <c r="J16" s="191" t="s">
        <v>40</v>
      </c>
      <c r="K16" s="208" t="s">
        <v>104</v>
      </c>
      <c r="L16" s="187" t="s">
        <v>103</v>
      </c>
      <c r="M16" s="188" t="s">
        <v>41</v>
      </c>
      <c r="N16" s="219" t="s">
        <v>125</v>
      </c>
      <c r="O16" s="192" t="s">
        <v>0</v>
      </c>
      <c r="P16" s="208">
        <v>1536</v>
      </c>
      <c r="Q16" s="209">
        <f t="shared" si="0"/>
        <v>5.84</v>
      </c>
      <c r="R16" s="193">
        <f t="shared" si="2"/>
        <v>8970.24</v>
      </c>
      <c r="S16" s="193">
        <v>5.78</v>
      </c>
      <c r="T16" s="193">
        <f t="shared" si="3"/>
        <v>8878.08</v>
      </c>
      <c r="U16" s="193">
        <f t="shared" si="4"/>
        <v>92.159999999999854</v>
      </c>
      <c r="V16" s="194" t="s">
        <v>40</v>
      </c>
      <c r="W16" s="188" t="s">
        <v>135</v>
      </c>
      <c r="X16" s="202" t="s">
        <v>136</v>
      </c>
      <c r="Y16" s="194" t="s">
        <v>40</v>
      </c>
      <c r="Z16" s="191" t="s">
        <v>84</v>
      </c>
      <c r="AA16" s="191" t="s">
        <v>1</v>
      </c>
      <c r="AB16" s="191" t="s">
        <v>17</v>
      </c>
      <c r="AC16" s="196">
        <f t="shared" si="1"/>
        <v>0.19999999999999998</v>
      </c>
      <c r="AD16" s="207">
        <v>41451</v>
      </c>
      <c r="AE16" s="207" t="s">
        <v>42</v>
      </c>
      <c r="AF16" s="207">
        <v>41449</v>
      </c>
      <c r="AG16" s="207">
        <v>41453</v>
      </c>
      <c r="AH16" s="207">
        <v>41452</v>
      </c>
      <c r="AI16" s="201" t="s">
        <v>51</v>
      </c>
      <c r="AJ16" s="201"/>
      <c r="AK16" s="201"/>
      <c r="AL16" s="201"/>
    </row>
    <row r="17" spans="1:38" s="160" customFormat="1" ht="35.1" customHeight="1">
      <c r="A17" s="199">
        <v>41462</v>
      </c>
      <c r="B17" s="199">
        <v>41502</v>
      </c>
      <c r="C17" s="200"/>
      <c r="D17" s="204" t="s">
        <v>95</v>
      </c>
      <c r="E17" s="210">
        <v>96</v>
      </c>
      <c r="F17" s="208">
        <v>18</v>
      </c>
      <c r="G17" s="211">
        <v>1.42</v>
      </c>
      <c r="H17" s="211">
        <v>255.6</v>
      </c>
      <c r="I17" s="211">
        <v>237.6</v>
      </c>
      <c r="J17" s="191" t="s">
        <v>40</v>
      </c>
      <c r="K17" s="208" t="s">
        <v>105</v>
      </c>
      <c r="L17" s="187" t="s">
        <v>103</v>
      </c>
      <c r="M17" s="188" t="s">
        <v>41</v>
      </c>
      <c r="N17" s="219" t="s">
        <v>124</v>
      </c>
      <c r="O17" s="192" t="s">
        <v>0</v>
      </c>
      <c r="P17" s="208">
        <v>1560</v>
      </c>
      <c r="Q17" s="209">
        <f t="shared" si="0"/>
        <v>4.84</v>
      </c>
      <c r="R17" s="193">
        <f t="shared" si="2"/>
        <v>7550.4</v>
      </c>
      <c r="S17" s="193">
        <v>4.79</v>
      </c>
      <c r="T17" s="193">
        <f t="shared" si="3"/>
        <v>7472.4</v>
      </c>
      <c r="U17" s="193">
        <f t="shared" si="4"/>
        <v>78</v>
      </c>
      <c r="V17" s="194" t="s">
        <v>40</v>
      </c>
      <c r="W17" s="188" t="s">
        <v>135</v>
      </c>
      <c r="X17" s="202" t="s">
        <v>136</v>
      </c>
      <c r="Y17" s="194" t="s">
        <v>40</v>
      </c>
      <c r="Z17" s="191" t="s">
        <v>84</v>
      </c>
      <c r="AA17" s="191" t="s">
        <v>1</v>
      </c>
      <c r="AB17" s="191" t="s">
        <v>17</v>
      </c>
      <c r="AC17" s="196">
        <f>SUM(I17/P17)</f>
        <v>0.15230769230769231</v>
      </c>
      <c r="AD17" s="207">
        <v>41451</v>
      </c>
      <c r="AE17" s="207" t="s">
        <v>42</v>
      </c>
      <c r="AF17" s="207">
        <v>41449</v>
      </c>
      <c r="AG17" s="207">
        <v>41453</v>
      </c>
      <c r="AH17" s="207">
        <v>41452</v>
      </c>
      <c r="AI17" s="201" t="s">
        <v>51</v>
      </c>
      <c r="AJ17" s="201"/>
      <c r="AK17" s="201"/>
      <c r="AL17" s="201"/>
    </row>
    <row r="18" spans="1:38" s="160" customFormat="1" ht="35.1" customHeight="1">
      <c r="A18" s="199">
        <v>41462</v>
      </c>
      <c r="B18" s="199">
        <v>41502</v>
      </c>
      <c r="C18" s="200"/>
      <c r="D18" s="204" t="s">
        <v>95</v>
      </c>
      <c r="E18" s="210">
        <v>96</v>
      </c>
      <c r="F18" s="208">
        <v>36</v>
      </c>
      <c r="G18" s="211">
        <v>2.84</v>
      </c>
      <c r="H18" s="211">
        <v>511.2</v>
      </c>
      <c r="I18" s="211">
        <v>475.2</v>
      </c>
      <c r="J18" s="191" t="s">
        <v>40</v>
      </c>
      <c r="K18" s="208" t="s">
        <v>106</v>
      </c>
      <c r="L18" s="187" t="s">
        <v>103</v>
      </c>
      <c r="M18" s="188" t="s">
        <v>41</v>
      </c>
      <c r="N18" s="219" t="s">
        <v>124</v>
      </c>
      <c r="O18" s="192" t="s">
        <v>0</v>
      </c>
      <c r="P18" s="208">
        <v>3080</v>
      </c>
      <c r="Q18" s="209">
        <f t="shared" si="0"/>
        <v>4.26</v>
      </c>
      <c r="R18" s="193">
        <f t="shared" si="2"/>
        <v>13120.8</v>
      </c>
      <c r="S18" s="193">
        <v>4.22</v>
      </c>
      <c r="T18" s="193">
        <f t="shared" si="3"/>
        <v>12997.599999999999</v>
      </c>
      <c r="U18" s="193">
        <f t="shared" si="4"/>
        <v>123.20000000000073</v>
      </c>
      <c r="V18" s="194" t="s">
        <v>40</v>
      </c>
      <c r="W18" s="188" t="s">
        <v>135</v>
      </c>
      <c r="X18" s="202" t="s">
        <v>136</v>
      </c>
      <c r="Y18" s="194" t="s">
        <v>40</v>
      </c>
      <c r="Z18" s="191" t="s">
        <v>84</v>
      </c>
      <c r="AA18" s="191" t="s">
        <v>1</v>
      </c>
      <c r="AB18" s="191" t="s">
        <v>17</v>
      </c>
      <c r="AC18" s="196">
        <f>I18/P18</f>
        <v>0.15428571428571428</v>
      </c>
      <c r="AD18" s="207">
        <v>41451</v>
      </c>
      <c r="AE18" s="207" t="s">
        <v>42</v>
      </c>
      <c r="AF18" s="207">
        <v>41451</v>
      </c>
      <c r="AG18" s="207">
        <v>41453</v>
      </c>
      <c r="AH18" s="207">
        <v>41452</v>
      </c>
      <c r="AI18" s="201" t="s">
        <v>51</v>
      </c>
      <c r="AJ18" s="201"/>
      <c r="AK18" s="201"/>
      <c r="AL18" s="201"/>
    </row>
    <row r="19" spans="1:38" s="160" customFormat="1" ht="35.1" customHeight="1">
      <c r="A19" s="199">
        <v>41462</v>
      </c>
      <c r="B19" s="199">
        <v>41502</v>
      </c>
      <c r="C19" s="200"/>
      <c r="D19" s="204" t="s">
        <v>95</v>
      </c>
      <c r="E19" s="210">
        <v>60</v>
      </c>
      <c r="F19" s="208">
        <v>60</v>
      </c>
      <c r="G19" s="211">
        <v>4.21</v>
      </c>
      <c r="H19" s="211">
        <v>648</v>
      </c>
      <c r="I19" s="211">
        <v>540</v>
      </c>
      <c r="J19" s="191" t="s">
        <v>40</v>
      </c>
      <c r="K19" s="208" t="s">
        <v>107</v>
      </c>
      <c r="L19" s="187" t="s">
        <v>99</v>
      </c>
      <c r="M19" s="188" t="s">
        <v>41</v>
      </c>
      <c r="N19" s="219" t="s">
        <v>126</v>
      </c>
      <c r="O19" s="192" t="s">
        <v>0</v>
      </c>
      <c r="P19" s="208">
        <v>1800</v>
      </c>
      <c r="Q19" s="209">
        <f t="shared" si="0"/>
        <v>6.31</v>
      </c>
      <c r="R19" s="193">
        <f t="shared" si="2"/>
        <v>11358</v>
      </c>
      <c r="S19" s="193">
        <v>6.25</v>
      </c>
      <c r="T19" s="193">
        <f t="shared" si="3"/>
        <v>11250</v>
      </c>
      <c r="U19" s="193">
        <f t="shared" si="4"/>
        <v>108</v>
      </c>
      <c r="V19" s="194" t="s">
        <v>40</v>
      </c>
      <c r="W19" s="210" t="s">
        <v>137</v>
      </c>
      <c r="X19" s="202" t="s">
        <v>138</v>
      </c>
      <c r="Y19" s="194" t="s">
        <v>40</v>
      </c>
      <c r="Z19" s="191" t="s">
        <v>84</v>
      </c>
      <c r="AA19" s="191" t="s">
        <v>1</v>
      </c>
      <c r="AB19" s="191" t="s">
        <v>17</v>
      </c>
      <c r="AC19" s="196">
        <f>I19/P19</f>
        <v>0.3</v>
      </c>
      <c r="AD19" s="207">
        <v>41451</v>
      </c>
      <c r="AE19" s="207" t="s">
        <v>42</v>
      </c>
      <c r="AF19" s="207">
        <v>41449</v>
      </c>
      <c r="AG19" s="207">
        <v>41453</v>
      </c>
      <c r="AH19" s="207">
        <v>41452</v>
      </c>
      <c r="AI19" s="201" t="s">
        <v>51</v>
      </c>
      <c r="AJ19" s="201"/>
      <c r="AK19" s="201"/>
      <c r="AL19" s="201"/>
    </row>
    <row r="20" spans="1:38" s="160" customFormat="1" ht="35.1" customHeight="1">
      <c r="A20" s="199">
        <v>41462</v>
      </c>
      <c r="B20" s="199">
        <v>41502</v>
      </c>
      <c r="C20" s="200"/>
      <c r="D20" s="204" t="s">
        <v>95</v>
      </c>
      <c r="E20" s="210">
        <v>60</v>
      </c>
      <c r="F20" s="208">
        <v>60</v>
      </c>
      <c r="G20" s="211">
        <v>3.5</v>
      </c>
      <c r="H20" s="211">
        <v>492</v>
      </c>
      <c r="I20" s="211">
        <v>420</v>
      </c>
      <c r="J20" s="191" t="s">
        <v>40</v>
      </c>
      <c r="K20" s="208" t="s">
        <v>108</v>
      </c>
      <c r="L20" s="187" t="s">
        <v>87</v>
      </c>
      <c r="M20" s="188" t="s">
        <v>41</v>
      </c>
      <c r="N20" s="219" t="s">
        <v>127</v>
      </c>
      <c r="O20" s="192" t="s">
        <v>0</v>
      </c>
      <c r="P20" s="208">
        <v>1800</v>
      </c>
      <c r="Q20" s="209">
        <f t="shared" si="0"/>
        <v>4.5999999999999996</v>
      </c>
      <c r="R20" s="193">
        <f t="shared" si="2"/>
        <v>8280</v>
      </c>
      <c r="S20" s="193">
        <v>4.55</v>
      </c>
      <c r="T20" s="193">
        <f t="shared" si="3"/>
        <v>8190</v>
      </c>
      <c r="U20" s="193">
        <f t="shared" si="4"/>
        <v>90</v>
      </c>
      <c r="V20" s="194" t="s">
        <v>40</v>
      </c>
      <c r="W20" s="210" t="s">
        <v>137</v>
      </c>
      <c r="X20" s="202" t="s">
        <v>138</v>
      </c>
      <c r="Y20" s="194" t="s">
        <v>40</v>
      </c>
      <c r="Z20" s="191" t="s">
        <v>84</v>
      </c>
      <c r="AA20" s="191" t="s">
        <v>1</v>
      </c>
      <c r="AB20" s="191" t="s">
        <v>17</v>
      </c>
      <c r="AC20" s="196">
        <f>I20/P20</f>
        <v>0.23333333333333334</v>
      </c>
      <c r="AD20" s="207">
        <v>41451</v>
      </c>
      <c r="AE20" s="207" t="s">
        <v>42</v>
      </c>
      <c r="AF20" s="207">
        <v>41449</v>
      </c>
      <c r="AG20" s="207">
        <v>41453</v>
      </c>
      <c r="AH20" s="207">
        <v>41452</v>
      </c>
      <c r="AI20" s="201" t="s">
        <v>51</v>
      </c>
      <c r="AJ20" s="201"/>
      <c r="AK20" s="201"/>
      <c r="AL20" s="201"/>
    </row>
    <row r="21" spans="1:38" s="160" customFormat="1" ht="35.1" customHeight="1">
      <c r="A21" s="199">
        <v>41462</v>
      </c>
      <c r="B21" s="199">
        <v>41502</v>
      </c>
      <c r="C21" s="200"/>
      <c r="D21" s="204" t="s">
        <v>95</v>
      </c>
      <c r="E21" s="210">
        <v>60</v>
      </c>
      <c r="F21" s="208">
        <v>60</v>
      </c>
      <c r="G21" s="211">
        <v>3.5</v>
      </c>
      <c r="H21" s="211">
        <v>480</v>
      </c>
      <c r="I21" s="211">
        <v>420</v>
      </c>
      <c r="J21" s="191" t="s">
        <v>40</v>
      </c>
      <c r="K21" s="208" t="s">
        <v>109</v>
      </c>
      <c r="L21" s="187" t="s">
        <v>87</v>
      </c>
      <c r="M21" s="188" t="s">
        <v>41</v>
      </c>
      <c r="N21" s="219" t="s">
        <v>127</v>
      </c>
      <c r="O21" s="192" t="s">
        <v>0</v>
      </c>
      <c r="P21" s="208">
        <v>1800</v>
      </c>
      <c r="Q21" s="209">
        <f t="shared" si="0"/>
        <v>4.5999999999999996</v>
      </c>
      <c r="R21" s="193">
        <f t="shared" si="2"/>
        <v>8280</v>
      </c>
      <c r="S21" s="193">
        <v>4.55</v>
      </c>
      <c r="T21" s="193">
        <f t="shared" si="3"/>
        <v>8190</v>
      </c>
      <c r="U21" s="193">
        <f t="shared" si="4"/>
        <v>90</v>
      </c>
      <c r="V21" s="194" t="s">
        <v>40</v>
      </c>
      <c r="W21" s="210" t="s">
        <v>137</v>
      </c>
      <c r="X21" s="202" t="s">
        <v>138</v>
      </c>
      <c r="Y21" s="194" t="s">
        <v>40</v>
      </c>
      <c r="Z21" s="191" t="s">
        <v>84</v>
      </c>
      <c r="AA21" s="191" t="s">
        <v>1</v>
      </c>
      <c r="AB21" s="191" t="s">
        <v>17</v>
      </c>
      <c r="AC21" s="196">
        <f>I21/P21</f>
        <v>0.23333333333333334</v>
      </c>
      <c r="AD21" s="207">
        <v>41451</v>
      </c>
      <c r="AE21" s="207" t="s">
        <v>42</v>
      </c>
      <c r="AF21" s="207">
        <v>41449</v>
      </c>
      <c r="AG21" s="207">
        <v>41453</v>
      </c>
      <c r="AH21" s="207">
        <v>41452</v>
      </c>
      <c r="AI21" s="201" t="s">
        <v>51</v>
      </c>
      <c r="AJ21" s="201"/>
      <c r="AK21" s="201"/>
      <c r="AL21" s="201"/>
    </row>
    <row r="22" spans="1:38" s="160" customFormat="1" ht="35.1" customHeight="1">
      <c r="A22" s="199">
        <v>41462</v>
      </c>
      <c r="B22" s="199">
        <v>41502</v>
      </c>
      <c r="C22" s="200"/>
      <c r="D22" s="204" t="s">
        <v>95</v>
      </c>
      <c r="E22" s="210">
        <v>50</v>
      </c>
      <c r="F22" s="208">
        <v>50</v>
      </c>
      <c r="G22" s="211">
        <v>2.92</v>
      </c>
      <c r="H22" s="211">
        <v>400</v>
      </c>
      <c r="I22" s="211">
        <v>350</v>
      </c>
      <c r="J22" s="191" t="s">
        <v>40</v>
      </c>
      <c r="K22" s="208" t="s">
        <v>110</v>
      </c>
      <c r="L22" s="187" t="s">
        <v>87</v>
      </c>
      <c r="M22" s="188" t="s">
        <v>41</v>
      </c>
      <c r="N22" s="219" t="s">
        <v>127</v>
      </c>
      <c r="O22" s="192" t="s">
        <v>0</v>
      </c>
      <c r="P22" s="208">
        <v>1500</v>
      </c>
      <c r="Q22" s="209">
        <f t="shared" si="0"/>
        <v>4.5999999999999996</v>
      </c>
      <c r="R22" s="193">
        <f t="shared" si="2"/>
        <v>6899.9999999999991</v>
      </c>
      <c r="S22" s="193">
        <v>4.55</v>
      </c>
      <c r="T22" s="193">
        <f t="shared" si="3"/>
        <v>6825</v>
      </c>
      <c r="U22" s="193">
        <f t="shared" si="4"/>
        <v>74.999999999999091</v>
      </c>
      <c r="V22" s="194" t="s">
        <v>40</v>
      </c>
      <c r="W22" s="210" t="s">
        <v>137</v>
      </c>
      <c r="X22" s="202" t="s">
        <v>138</v>
      </c>
      <c r="Y22" s="194" t="s">
        <v>40</v>
      </c>
      <c r="Z22" s="191" t="s">
        <v>84</v>
      </c>
      <c r="AA22" s="191" t="s">
        <v>1</v>
      </c>
      <c r="AB22" s="191" t="s">
        <v>17</v>
      </c>
      <c r="AC22" s="196">
        <f>I22/P22</f>
        <v>0.23333333333333334</v>
      </c>
      <c r="AD22" s="207">
        <v>41451</v>
      </c>
      <c r="AE22" s="207" t="s">
        <v>42</v>
      </c>
      <c r="AF22" s="207">
        <v>41449</v>
      </c>
      <c r="AG22" s="207">
        <v>41453</v>
      </c>
      <c r="AH22" s="207">
        <v>41452</v>
      </c>
      <c r="AI22" s="201" t="s">
        <v>51</v>
      </c>
      <c r="AJ22" s="201"/>
      <c r="AK22" s="201"/>
      <c r="AL22" s="201"/>
    </row>
    <row r="23" spans="1:38" s="160" customFormat="1" ht="35.1" customHeight="1">
      <c r="A23" s="199">
        <v>41462</v>
      </c>
      <c r="B23" s="199">
        <v>41502</v>
      </c>
      <c r="C23" s="200"/>
      <c r="D23" s="204" t="s">
        <v>95</v>
      </c>
      <c r="E23" s="188">
        <v>38</v>
      </c>
      <c r="F23" s="189">
        <v>38</v>
      </c>
      <c r="G23" s="190">
        <v>3.15</v>
      </c>
      <c r="H23" s="190">
        <v>571.66999999999996</v>
      </c>
      <c r="I23" s="190">
        <v>533.66999999999996</v>
      </c>
      <c r="J23" s="191" t="s">
        <v>40</v>
      </c>
      <c r="K23" s="188" t="s">
        <v>111</v>
      </c>
      <c r="L23" s="187" t="s">
        <v>83</v>
      </c>
      <c r="M23" s="188" t="s">
        <v>41</v>
      </c>
      <c r="N23" s="220" t="s">
        <v>128</v>
      </c>
      <c r="O23" s="192" t="s">
        <v>0</v>
      </c>
      <c r="P23" s="189">
        <v>1582</v>
      </c>
      <c r="Q23" s="209">
        <f t="shared" si="0"/>
        <v>7.58</v>
      </c>
      <c r="R23" s="193">
        <f t="shared" si="2"/>
        <v>11991.56</v>
      </c>
      <c r="S23" s="193">
        <v>7.5</v>
      </c>
      <c r="T23" s="193">
        <f t="shared" si="3"/>
        <v>11865</v>
      </c>
      <c r="U23" s="193">
        <f t="shared" si="4"/>
        <v>126.55999999999949</v>
      </c>
      <c r="V23" s="194" t="s">
        <v>40</v>
      </c>
      <c r="W23" s="188" t="s">
        <v>139</v>
      </c>
      <c r="X23" s="220" t="s">
        <v>140</v>
      </c>
      <c r="Y23" s="194" t="s">
        <v>40</v>
      </c>
      <c r="Z23" s="191" t="s">
        <v>84</v>
      </c>
      <c r="AA23" s="191" t="s">
        <v>1</v>
      </c>
      <c r="AB23" s="191" t="s">
        <v>17</v>
      </c>
      <c r="AC23" s="196">
        <f t="shared" ref="AC23:AC29" si="5">I23/P23</f>
        <v>0.337338811630847</v>
      </c>
      <c r="AD23" s="197">
        <v>41452</v>
      </c>
      <c r="AE23" s="197" t="s">
        <v>42</v>
      </c>
      <c r="AF23" s="197">
        <v>41451</v>
      </c>
      <c r="AG23" s="197">
        <v>41457</v>
      </c>
      <c r="AH23" s="197" t="s">
        <v>143</v>
      </c>
      <c r="AI23" s="201" t="s">
        <v>51</v>
      </c>
      <c r="AJ23" s="201"/>
      <c r="AK23" s="201"/>
      <c r="AL23" s="201"/>
    </row>
    <row r="24" spans="1:38" s="160" customFormat="1" ht="35.1" customHeight="1">
      <c r="A24" s="199">
        <v>41462</v>
      </c>
      <c r="B24" s="199">
        <v>41502</v>
      </c>
      <c r="C24" s="200"/>
      <c r="D24" s="204" t="s">
        <v>95</v>
      </c>
      <c r="E24" s="188">
        <v>39</v>
      </c>
      <c r="F24" s="189">
        <v>39</v>
      </c>
      <c r="G24" s="190">
        <v>3.23</v>
      </c>
      <c r="H24" s="190">
        <v>560.49</v>
      </c>
      <c r="I24" s="190">
        <v>520</v>
      </c>
      <c r="J24" s="191" t="s">
        <v>40</v>
      </c>
      <c r="K24" s="188" t="s">
        <v>112</v>
      </c>
      <c r="L24" s="187" t="s">
        <v>83</v>
      </c>
      <c r="M24" s="188" t="s">
        <v>41</v>
      </c>
      <c r="N24" s="220" t="s">
        <v>128</v>
      </c>
      <c r="O24" s="192" t="s">
        <v>0</v>
      </c>
      <c r="P24" s="189">
        <v>1603</v>
      </c>
      <c r="Q24" s="209">
        <f t="shared" si="0"/>
        <v>7.58</v>
      </c>
      <c r="R24" s="193">
        <f t="shared" si="2"/>
        <v>12150.74</v>
      </c>
      <c r="S24" s="193">
        <v>7.5</v>
      </c>
      <c r="T24" s="193">
        <f t="shared" si="3"/>
        <v>12022.5</v>
      </c>
      <c r="U24" s="193">
        <f t="shared" si="4"/>
        <v>128.23999999999978</v>
      </c>
      <c r="V24" s="194" t="s">
        <v>40</v>
      </c>
      <c r="W24" s="188" t="s">
        <v>139</v>
      </c>
      <c r="X24" s="220" t="s">
        <v>140</v>
      </c>
      <c r="Y24" s="194" t="s">
        <v>40</v>
      </c>
      <c r="Z24" s="191" t="s">
        <v>84</v>
      </c>
      <c r="AA24" s="191" t="s">
        <v>1</v>
      </c>
      <c r="AB24" s="191" t="s">
        <v>17</v>
      </c>
      <c r="AC24" s="196">
        <f t="shared" si="5"/>
        <v>0.32439176543980036</v>
      </c>
      <c r="AD24" s="197">
        <v>41452</v>
      </c>
      <c r="AE24" s="197" t="s">
        <v>42</v>
      </c>
      <c r="AF24" s="197">
        <v>41451</v>
      </c>
      <c r="AG24" s="197">
        <v>41457</v>
      </c>
      <c r="AH24" s="197" t="s">
        <v>143</v>
      </c>
      <c r="AI24" s="201" t="s">
        <v>51</v>
      </c>
      <c r="AJ24" s="201"/>
      <c r="AK24" s="201"/>
      <c r="AL24" s="201"/>
    </row>
    <row r="25" spans="1:38" s="160" customFormat="1" ht="35.1" customHeight="1">
      <c r="A25" s="199">
        <v>41462</v>
      </c>
      <c r="B25" s="199">
        <v>41502</v>
      </c>
      <c r="C25" s="200"/>
      <c r="D25" s="204" t="s">
        <v>95</v>
      </c>
      <c r="E25" s="188">
        <v>38</v>
      </c>
      <c r="F25" s="189">
        <v>38</v>
      </c>
      <c r="G25" s="190">
        <v>3.15</v>
      </c>
      <c r="H25" s="190">
        <v>477.72</v>
      </c>
      <c r="I25" s="190">
        <v>439.72</v>
      </c>
      <c r="J25" s="191" t="s">
        <v>40</v>
      </c>
      <c r="K25" s="188" t="s">
        <v>113</v>
      </c>
      <c r="L25" s="187" t="s">
        <v>83</v>
      </c>
      <c r="M25" s="188" t="s">
        <v>41</v>
      </c>
      <c r="N25" s="220" t="s">
        <v>128</v>
      </c>
      <c r="O25" s="192" t="s">
        <v>0</v>
      </c>
      <c r="P25" s="189">
        <v>1589</v>
      </c>
      <c r="Q25" s="209">
        <f t="shared" si="0"/>
        <v>6.83</v>
      </c>
      <c r="R25" s="193">
        <f t="shared" si="2"/>
        <v>10852.87</v>
      </c>
      <c r="S25" s="193">
        <v>6.76</v>
      </c>
      <c r="T25" s="193">
        <f t="shared" si="3"/>
        <v>10741.64</v>
      </c>
      <c r="U25" s="193">
        <f t="shared" si="4"/>
        <v>111.23000000000138</v>
      </c>
      <c r="V25" s="194" t="s">
        <v>40</v>
      </c>
      <c r="W25" s="188" t="s">
        <v>139</v>
      </c>
      <c r="X25" s="220" t="s">
        <v>140</v>
      </c>
      <c r="Y25" s="194" t="s">
        <v>40</v>
      </c>
      <c r="Z25" s="191" t="s">
        <v>84</v>
      </c>
      <c r="AA25" s="191" t="s">
        <v>1</v>
      </c>
      <c r="AB25" s="191" t="s">
        <v>17</v>
      </c>
      <c r="AC25" s="196">
        <f t="shared" si="5"/>
        <v>0.27672750157331655</v>
      </c>
      <c r="AD25" s="197">
        <v>41452</v>
      </c>
      <c r="AE25" s="197" t="s">
        <v>42</v>
      </c>
      <c r="AF25" s="197">
        <v>41451</v>
      </c>
      <c r="AG25" s="197">
        <v>41457</v>
      </c>
      <c r="AH25" s="197" t="s">
        <v>143</v>
      </c>
      <c r="AI25" s="201" t="s">
        <v>51</v>
      </c>
      <c r="AJ25" s="201"/>
      <c r="AK25" s="201"/>
      <c r="AL25" s="201"/>
    </row>
    <row r="26" spans="1:38" s="160" customFormat="1" ht="35.1" customHeight="1">
      <c r="A26" s="199">
        <v>41462</v>
      </c>
      <c r="B26" s="199">
        <v>41502</v>
      </c>
      <c r="C26" s="200"/>
      <c r="D26" s="204" t="s">
        <v>95</v>
      </c>
      <c r="E26" s="188">
        <v>32</v>
      </c>
      <c r="F26" s="189">
        <v>32</v>
      </c>
      <c r="G26" s="190">
        <v>2.65</v>
      </c>
      <c r="H26" s="190">
        <v>395.56</v>
      </c>
      <c r="I26" s="190">
        <v>363</v>
      </c>
      <c r="J26" s="191" t="s">
        <v>40</v>
      </c>
      <c r="K26" s="188" t="s">
        <v>114</v>
      </c>
      <c r="L26" s="187" t="s">
        <v>83</v>
      </c>
      <c r="M26" s="188" t="s">
        <v>41</v>
      </c>
      <c r="N26" s="220" t="s">
        <v>128</v>
      </c>
      <c r="O26" s="192" t="s">
        <v>0</v>
      </c>
      <c r="P26" s="189">
        <v>1414</v>
      </c>
      <c r="Q26" s="209">
        <f t="shared" si="0"/>
        <v>5.69</v>
      </c>
      <c r="R26" s="193">
        <f t="shared" si="2"/>
        <v>8045.6600000000008</v>
      </c>
      <c r="S26" s="193">
        <v>5.63</v>
      </c>
      <c r="T26" s="193">
        <f t="shared" si="3"/>
        <v>7960.82</v>
      </c>
      <c r="U26" s="193">
        <f t="shared" si="4"/>
        <v>84.840000000001055</v>
      </c>
      <c r="V26" s="194" t="s">
        <v>40</v>
      </c>
      <c r="W26" s="188" t="s">
        <v>139</v>
      </c>
      <c r="X26" s="205" t="s">
        <v>140</v>
      </c>
      <c r="Y26" s="194" t="s">
        <v>40</v>
      </c>
      <c r="Z26" s="191" t="s">
        <v>84</v>
      </c>
      <c r="AA26" s="191" t="s">
        <v>1</v>
      </c>
      <c r="AB26" s="191" t="s">
        <v>17</v>
      </c>
      <c r="AC26" s="196">
        <f t="shared" si="5"/>
        <v>0.2567185289957567</v>
      </c>
      <c r="AD26" s="197">
        <v>41452</v>
      </c>
      <c r="AE26" s="197" t="s">
        <v>42</v>
      </c>
      <c r="AF26" s="197">
        <v>41451</v>
      </c>
      <c r="AG26" s="197">
        <v>41458</v>
      </c>
      <c r="AH26" s="197">
        <v>41457</v>
      </c>
      <c r="AI26" s="201" t="s">
        <v>51</v>
      </c>
      <c r="AJ26" s="201"/>
      <c r="AK26" s="201"/>
      <c r="AL26" s="201"/>
    </row>
    <row r="27" spans="1:38" s="160" customFormat="1" ht="35.1" customHeight="1">
      <c r="A27" s="199">
        <v>41462</v>
      </c>
      <c r="B27" s="199">
        <v>41502</v>
      </c>
      <c r="C27" s="200"/>
      <c r="D27" s="204" t="s">
        <v>95</v>
      </c>
      <c r="E27" s="188">
        <v>32</v>
      </c>
      <c r="F27" s="189">
        <v>32</v>
      </c>
      <c r="G27" s="190">
        <v>1.65</v>
      </c>
      <c r="H27" s="190">
        <v>323.20100000000002</v>
      </c>
      <c r="I27" s="190">
        <v>288</v>
      </c>
      <c r="J27" s="191" t="s">
        <v>40</v>
      </c>
      <c r="K27" s="189" t="s">
        <v>115</v>
      </c>
      <c r="L27" s="187" t="s">
        <v>97</v>
      </c>
      <c r="M27" s="188" t="s">
        <v>41</v>
      </c>
      <c r="N27" s="220" t="s">
        <v>129</v>
      </c>
      <c r="O27" s="192" t="s">
        <v>0</v>
      </c>
      <c r="P27" s="189">
        <v>1161</v>
      </c>
      <c r="Q27" s="209">
        <f t="shared" si="0"/>
        <v>5.2</v>
      </c>
      <c r="R27" s="193">
        <f t="shared" si="2"/>
        <v>6037.2</v>
      </c>
      <c r="S27" s="193">
        <v>5.15</v>
      </c>
      <c r="T27" s="193">
        <f t="shared" si="3"/>
        <v>5979.1500000000005</v>
      </c>
      <c r="U27" s="193">
        <f t="shared" si="4"/>
        <v>58.049999999999272</v>
      </c>
      <c r="V27" s="194" t="s">
        <v>40</v>
      </c>
      <c r="W27" s="188" t="s">
        <v>86</v>
      </c>
      <c r="X27" s="191" t="s">
        <v>141</v>
      </c>
      <c r="Y27" s="194" t="s">
        <v>40</v>
      </c>
      <c r="Z27" s="191" t="s">
        <v>84</v>
      </c>
      <c r="AA27" s="191" t="s">
        <v>1</v>
      </c>
      <c r="AB27" s="191" t="s">
        <v>17</v>
      </c>
      <c r="AC27" s="196">
        <f t="shared" si="5"/>
        <v>0.24806201550387597</v>
      </c>
      <c r="AD27" s="197">
        <v>41452</v>
      </c>
      <c r="AE27" s="197" t="s">
        <v>42</v>
      </c>
      <c r="AF27" s="197">
        <v>41452</v>
      </c>
      <c r="AG27" s="197">
        <v>41458</v>
      </c>
      <c r="AH27" s="197">
        <v>41457</v>
      </c>
      <c r="AI27" s="201" t="s">
        <v>51</v>
      </c>
      <c r="AJ27" s="201"/>
      <c r="AK27" s="201"/>
      <c r="AL27" s="201"/>
    </row>
    <row r="28" spans="1:38" s="160" customFormat="1" ht="35.1" customHeight="1">
      <c r="A28" s="199">
        <v>41462</v>
      </c>
      <c r="B28" s="199">
        <v>41502</v>
      </c>
      <c r="C28" s="200"/>
      <c r="D28" s="204" t="s">
        <v>95</v>
      </c>
      <c r="E28" s="188">
        <v>86</v>
      </c>
      <c r="F28" s="189">
        <v>86</v>
      </c>
      <c r="G28" s="190">
        <v>8.0299999999999994</v>
      </c>
      <c r="H28" s="190">
        <v>1186.8</v>
      </c>
      <c r="I28" s="190">
        <v>1100.8</v>
      </c>
      <c r="J28" s="191" t="s">
        <v>40</v>
      </c>
      <c r="K28" s="189" t="s">
        <v>116</v>
      </c>
      <c r="L28" s="187" t="s">
        <v>99</v>
      </c>
      <c r="M28" s="188" t="s">
        <v>41</v>
      </c>
      <c r="N28" s="220" t="s">
        <v>130</v>
      </c>
      <c r="O28" s="192" t="s">
        <v>0</v>
      </c>
      <c r="P28" s="189">
        <v>1806</v>
      </c>
      <c r="Q28" s="209">
        <f t="shared" si="0"/>
        <v>7.68</v>
      </c>
      <c r="R28" s="193">
        <f t="shared" si="2"/>
        <v>13870.08</v>
      </c>
      <c r="S28" s="193">
        <v>7.6</v>
      </c>
      <c r="T28" s="193">
        <f t="shared" si="3"/>
        <v>13725.599999999999</v>
      </c>
      <c r="U28" s="193">
        <f t="shared" si="4"/>
        <v>144.48000000000138</v>
      </c>
      <c r="V28" s="194" t="s">
        <v>40</v>
      </c>
      <c r="W28" s="188" t="s">
        <v>137</v>
      </c>
      <c r="X28" s="205" t="s">
        <v>142</v>
      </c>
      <c r="Y28" s="194" t="s">
        <v>40</v>
      </c>
      <c r="Z28" s="191" t="s">
        <v>84</v>
      </c>
      <c r="AA28" s="191" t="s">
        <v>1</v>
      </c>
      <c r="AB28" s="191" t="s">
        <v>17</v>
      </c>
      <c r="AC28" s="196">
        <f t="shared" si="5"/>
        <v>0.60952380952380947</v>
      </c>
      <c r="AD28" s="197">
        <v>41453</v>
      </c>
      <c r="AE28" s="197" t="s">
        <v>42</v>
      </c>
      <c r="AF28" s="197">
        <v>41452</v>
      </c>
      <c r="AG28" s="197">
        <v>41458</v>
      </c>
      <c r="AH28" s="197">
        <v>41457</v>
      </c>
      <c r="AI28" s="201" t="s">
        <v>51</v>
      </c>
      <c r="AJ28" s="201"/>
      <c r="AK28" s="201"/>
      <c r="AL28" s="201"/>
    </row>
    <row r="29" spans="1:38" s="186" customFormat="1" ht="35.1" customHeight="1">
      <c r="A29" s="199">
        <v>41462</v>
      </c>
      <c r="B29" s="199">
        <v>41502</v>
      </c>
      <c r="C29" s="200"/>
      <c r="D29" s="204" t="s">
        <v>95</v>
      </c>
      <c r="E29" s="188">
        <v>77</v>
      </c>
      <c r="F29" s="189">
        <v>77</v>
      </c>
      <c r="G29" s="190">
        <v>7.19</v>
      </c>
      <c r="H29" s="190">
        <v>1062.5999999999999</v>
      </c>
      <c r="I29" s="190">
        <v>985.6</v>
      </c>
      <c r="J29" s="191" t="s">
        <v>40</v>
      </c>
      <c r="K29" s="189" t="s">
        <v>117</v>
      </c>
      <c r="L29" s="187" t="s">
        <v>99</v>
      </c>
      <c r="M29" s="210" t="s">
        <v>41</v>
      </c>
      <c r="N29" s="220" t="s">
        <v>130</v>
      </c>
      <c r="O29" s="192" t="s">
        <v>0</v>
      </c>
      <c r="P29" s="189">
        <v>1617</v>
      </c>
      <c r="Q29" s="209">
        <f t="shared" si="0"/>
        <v>7.73</v>
      </c>
      <c r="R29" s="193">
        <f t="shared" si="2"/>
        <v>12499.41</v>
      </c>
      <c r="S29" s="193">
        <v>7.65</v>
      </c>
      <c r="T29" s="193">
        <f t="shared" si="3"/>
        <v>12370.050000000001</v>
      </c>
      <c r="U29" s="193">
        <f t="shared" si="4"/>
        <v>129.35999999999876</v>
      </c>
      <c r="V29" s="221"/>
      <c r="W29" s="188" t="s">
        <v>137</v>
      </c>
      <c r="X29" s="220" t="s">
        <v>142</v>
      </c>
      <c r="Y29" s="221" t="s">
        <v>40</v>
      </c>
      <c r="Z29" s="212" t="s">
        <v>84</v>
      </c>
      <c r="AA29" s="212" t="s">
        <v>1</v>
      </c>
      <c r="AB29" s="212" t="s">
        <v>17</v>
      </c>
      <c r="AC29" s="222">
        <f t="shared" si="5"/>
        <v>0.60952380952380958</v>
      </c>
      <c r="AD29" s="197">
        <v>41453</v>
      </c>
      <c r="AE29" s="197" t="s">
        <v>42</v>
      </c>
      <c r="AF29" s="197">
        <v>41452</v>
      </c>
      <c r="AG29" s="197">
        <v>41458</v>
      </c>
      <c r="AH29" s="197">
        <v>41457</v>
      </c>
      <c r="AI29" s="203" t="s">
        <v>51</v>
      </c>
      <c r="AJ29" s="203"/>
      <c r="AK29" s="203"/>
      <c r="AL29" s="203"/>
    </row>
    <row r="30" spans="1:38" s="186" customFormat="1" ht="35.1" customHeight="1">
      <c r="A30" s="199">
        <v>41462</v>
      </c>
      <c r="B30" s="199">
        <v>41502</v>
      </c>
      <c r="C30" s="200"/>
      <c r="D30" s="204" t="s">
        <v>95</v>
      </c>
      <c r="E30" s="188">
        <v>58</v>
      </c>
      <c r="F30" s="189">
        <v>58</v>
      </c>
      <c r="G30" s="190">
        <v>4.0599999999999996</v>
      </c>
      <c r="H30" s="190">
        <v>638</v>
      </c>
      <c r="I30" s="190">
        <v>591.6</v>
      </c>
      <c r="J30" s="191" t="s">
        <v>40</v>
      </c>
      <c r="K30" s="189" t="s">
        <v>118</v>
      </c>
      <c r="L30" s="187" t="s">
        <v>99</v>
      </c>
      <c r="M30" s="188" t="s">
        <v>41</v>
      </c>
      <c r="N30" s="256" t="s">
        <v>131</v>
      </c>
      <c r="O30" s="192" t="s">
        <v>0</v>
      </c>
      <c r="P30" s="189">
        <v>1740</v>
      </c>
      <c r="Q30" s="209">
        <f t="shared" si="0"/>
        <v>6.26</v>
      </c>
      <c r="R30" s="193">
        <f t="shared" si="2"/>
        <v>10892.4</v>
      </c>
      <c r="S30" s="193">
        <v>6.2</v>
      </c>
      <c r="T30" s="193">
        <f t="shared" si="3"/>
        <v>10788</v>
      </c>
      <c r="U30" s="193">
        <f t="shared" si="4"/>
        <v>104.39999999999964</v>
      </c>
      <c r="V30" s="191" t="s">
        <v>40</v>
      </c>
      <c r="W30" s="188" t="s">
        <v>137</v>
      </c>
      <c r="X30" s="220" t="s">
        <v>142</v>
      </c>
      <c r="Y30" s="194" t="s">
        <v>40</v>
      </c>
      <c r="Z30" s="195" t="s">
        <v>84</v>
      </c>
      <c r="AA30" s="195" t="s">
        <v>1</v>
      </c>
      <c r="AB30" s="191" t="s">
        <v>17</v>
      </c>
      <c r="AC30" s="196">
        <f>I30/P30</f>
        <v>0.34</v>
      </c>
      <c r="AD30" s="197">
        <v>41453</v>
      </c>
      <c r="AE30" s="197" t="s">
        <v>42</v>
      </c>
      <c r="AF30" s="197">
        <v>41452</v>
      </c>
      <c r="AG30" s="197">
        <v>41458</v>
      </c>
      <c r="AH30" s="197">
        <v>41457</v>
      </c>
      <c r="AI30" s="198" t="s">
        <v>51</v>
      </c>
      <c r="AJ30" s="203"/>
      <c r="AK30" s="203"/>
      <c r="AL30" s="203"/>
    </row>
    <row r="31" spans="1:38" s="186" customFormat="1" ht="35.1" customHeight="1">
      <c r="A31" s="199">
        <v>41462</v>
      </c>
      <c r="B31" s="199">
        <v>41502</v>
      </c>
      <c r="C31" s="200"/>
      <c r="D31" s="204" t="s">
        <v>95</v>
      </c>
      <c r="E31" s="188">
        <v>60</v>
      </c>
      <c r="F31" s="189">
        <v>60</v>
      </c>
      <c r="G31" s="190">
        <v>4.32</v>
      </c>
      <c r="H31" s="190">
        <v>660</v>
      </c>
      <c r="I31" s="190">
        <v>612</v>
      </c>
      <c r="J31" s="191" t="s">
        <v>40</v>
      </c>
      <c r="K31" s="189" t="s">
        <v>119</v>
      </c>
      <c r="L31" s="187" t="s">
        <v>99</v>
      </c>
      <c r="M31" s="188" t="s">
        <v>41</v>
      </c>
      <c r="N31" s="220" t="s">
        <v>131</v>
      </c>
      <c r="O31" s="192" t="s">
        <v>0</v>
      </c>
      <c r="P31" s="189">
        <v>1800</v>
      </c>
      <c r="Q31" s="209">
        <f t="shared" si="0"/>
        <v>6.26</v>
      </c>
      <c r="R31" s="193">
        <f t="shared" si="2"/>
        <v>11268</v>
      </c>
      <c r="S31" s="193">
        <v>6.2</v>
      </c>
      <c r="T31" s="193">
        <f t="shared" si="3"/>
        <v>11160</v>
      </c>
      <c r="U31" s="193">
        <f t="shared" si="4"/>
        <v>108</v>
      </c>
      <c r="V31" s="191" t="s">
        <v>40</v>
      </c>
      <c r="W31" s="188" t="s">
        <v>137</v>
      </c>
      <c r="X31" s="220" t="s">
        <v>142</v>
      </c>
      <c r="Y31" s="194" t="s">
        <v>40</v>
      </c>
      <c r="Z31" s="195" t="s">
        <v>84</v>
      </c>
      <c r="AA31" s="195" t="s">
        <v>1</v>
      </c>
      <c r="AB31" s="191" t="s">
        <v>17</v>
      </c>
      <c r="AC31" s="196">
        <f>I31/P31</f>
        <v>0.34</v>
      </c>
      <c r="AD31" s="197">
        <v>41453</v>
      </c>
      <c r="AE31" s="197" t="s">
        <v>42</v>
      </c>
      <c r="AF31" s="197">
        <v>41452</v>
      </c>
      <c r="AG31" s="197">
        <v>41458</v>
      </c>
      <c r="AH31" s="197">
        <v>41457</v>
      </c>
      <c r="AI31" s="198" t="s">
        <v>51</v>
      </c>
      <c r="AJ31" s="203"/>
      <c r="AK31" s="203"/>
      <c r="AL31" s="203"/>
    </row>
    <row r="32" spans="1:38" s="240" customFormat="1" ht="35.1" customHeight="1">
      <c r="A32" s="252"/>
      <c r="B32" s="225"/>
      <c r="C32" s="225"/>
      <c r="D32" s="226"/>
      <c r="E32" s="227"/>
      <c r="F32" s="228">
        <f>SUM(F11:F31)</f>
        <v>987</v>
      </c>
      <c r="G32" s="241">
        <f>SUM(G11:G31)</f>
        <v>69.169999999999987</v>
      </c>
      <c r="H32" s="241">
        <f>SUM(H11:H31)</f>
        <v>11227.291000000001</v>
      </c>
      <c r="I32" s="241">
        <f>SUM(I11:I31)</f>
        <v>10166.19</v>
      </c>
      <c r="J32" s="230"/>
      <c r="K32" s="231"/>
      <c r="L32" s="231"/>
      <c r="M32" s="231"/>
      <c r="N32" s="232"/>
      <c r="O32" s="233"/>
      <c r="P32" s="234">
        <f>SUM(P11:P31)</f>
        <v>36882</v>
      </c>
      <c r="Q32" s="235"/>
      <c r="R32" s="229">
        <f>SUM(R11:R31)</f>
        <v>202671.06</v>
      </c>
      <c r="S32" s="235"/>
      <c r="T32" s="229">
        <f>SUM(T11:T31)</f>
        <v>200637.47999999998</v>
      </c>
      <c r="U32" s="229">
        <f>SUM(U11:U31)</f>
        <v>2033.5799999999995</v>
      </c>
      <c r="V32" s="236"/>
      <c r="W32" s="237"/>
      <c r="X32" s="227"/>
      <c r="Y32" s="227"/>
      <c r="Z32" s="236"/>
      <c r="AA32" s="238"/>
      <c r="AB32" s="237"/>
      <c r="AC32" s="237"/>
      <c r="AD32" s="237"/>
      <c r="AE32" s="237"/>
      <c r="AF32" s="237"/>
      <c r="AG32" s="237"/>
      <c r="AH32" s="237"/>
      <c r="AI32" s="237"/>
      <c r="AJ32" s="239"/>
      <c r="AK32" s="239"/>
      <c r="AL32" s="239"/>
    </row>
    <row r="33" spans="1:33" s="32" customFormat="1" ht="12.75" customHeight="1">
      <c r="A33" s="33"/>
      <c r="B33" s="33"/>
      <c r="C33" s="33"/>
      <c r="F33" s="34"/>
      <c r="G33" s="35"/>
      <c r="H33" s="35"/>
      <c r="I33" s="35"/>
      <c r="J33" s="36"/>
      <c r="K33" s="37"/>
      <c r="L33" s="37"/>
      <c r="M33" s="37"/>
      <c r="N33" s="38"/>
      <c r="O33" s="31"/>
      <c r="P33" s="39"/>
      <c r="Q33" s="35"/>
      <c r="R33" s="35"/>
      <c r="S33" s="35"/>
      <c r="T33" s="35"/>
      <c r="U33" s="35"/>
      <c r="V33" s="40"/>
      <c r="W33" s="41"/>
      <c r="Y33" s="42"/>
      <c r="Z33" s="40"/>
      <c r="AA33" s="33"/>
    </row>
    <row r="34" spans="1:33" s="32" customFormat="1" ht="12.75" customHeight="1">
      <c r="A34" s="33"/>
      <c r="B34" s="33"/>
      <c r="C34" s="33"/>
      <c r="F34" s="34"/>
      <c r="G34" s="35"/>
      <c r="H34" s="35"/>
      <c r="I34" s="35"/>
      <c r="J34" s="36"/>
      <c r="K34" s="37"/>
      <c r="L34" s="37"/>
      <c r="M34" s="37"/>
      <c r="N34" s="38"/>
      <c r="O34" s="31"/>
      <c r="P34" s="39"/>
      <c r="Q34" s="35"/>
      <c r="R34" s="35"/>
      <c r="S34" s="35"/>
      <c r="T34" s="35"/>
      <c r="U34" s="35"/>
      <c r="V34" s="40"/>
      <c r="W34" s="41"/>
      <c r="Y34" s="42"/>
      <c r="Z34" s="40"/>
      <c r="AA34" s="33"/>
    </row>
    <row r="35" spans="1:33" s="32" customFormat="1" ht="12.75" customHeight="1">
      <c r="A35" s="33"/>
      <c r="B35" s="33"/>
      <c r="C35" s="33"/>
      <c r="F35" s="34"/>
      <c r="G35" s="35"/>
      <c r="H35" s="35"/>
      <c r="I35" s="35"/>
      <c r="J35" s="36"/>
      <c r="K35" s="37"/>
      <c r="L35" s="37"/>
      <c r="M35" s="37"/>
      <c r="N35" s="38"/>
      <c r="O35" s="31"/>
      <c r="P35" s="39"/>
      <c r="Q35" s="35"/>
      <c r="R35" s="35"/>
      <c r="S35" s="35"/>
      <c r="T35" s="35"/>
      <c r="U35" s="35"/>
      <c r="V35" s="40"/>
      <c r="W35" s="41"/>
      <c r="Y35" s="42"/>
      <c r="Z35" s="40"/>
      <c r="AA35" s="33"/>
    </row>
    <row r="36" spans="1:33" s="32" customFormat="1" ht="12.75" customHeight="1">
      <c r="A36" s="33"/>
      <c r="B36" s="33"/>
      <c r="C36" s="33"/>
      <c r="F36" s="34"/>
      <c r="G36" s="35"/>
      <c r="H36" s="35"/>
      <c r="I36" s="35"/>
      <c r="J36" s="36"/>
      <c r="K36" s="37"/>
      <c r="L36" s="37"/>
      <c r="M36" s="37"/>
      <c r="N36" s="38"/>
      <c r="O36" s="31"/>
      <c r="P36" s="39"/>
      <c r="Q36" s="35"/>
      <c r="R36" s="35"/>
      <c r="S36" s="35"/>
      <c r="T36" s="35"/>
      <c r="U36" s="35"/>
      <c r="V36" s="40"/>
      <c r="W36" s="41"/>
      <c r="Y36" s="42"/>
      <c r="Z36" s="40"/>
      <c r="AA36" s="33"/>
    </row>
    <row r="37" spans="1:33" s="32" customFormat="1" ht="12.75" customHeight="1">
      <c r="A37" s="33"/>
      <c r="B37" s="33"/>
      <c r="C37" s="33"/>
      <c r="F37" s="34"/>
      <c r="G37" s="35"/>
      <c r="H37" s="35"/>
      <c r="I37" s="35"/>
      <c r="J37" s="36"/>
      <c r="K37" s="37"/>
      <c r="L37" s="37"/>
      <c r="M37" s="37"/>
      <c r="N37" s="38"/>
      <c r="O37" s="31"/>
      <c r="P37" s="39"/>
      <c r="Q37" s="35"/>
      <c r="R37" s="35"/>
      <c r="S37" s="35"/>
      <c r="T37" s="35"/>
      <c r="U37" s="35"/>
      <c r="V37" s="40"/>
      <c r="W37" s="41"/>
      <c r="Y37" s="42"/>
      <c r="Z37" s="40"/>
      <c r="AA37" s="33"/>
    </row>
    <row r="38" spans="1:33" s="32" customFormat="1" ht="12.75" customHeight="1">
      <c r="A38" s="33"/>
      <c r="B38" s="33"/>
      <c r="C38" s="33"/>
      <c r="F38" s="34"/>
      <c r="G38" s="35"/>
      <c r="H38" s="35"/>
      <c r="I38" s="35"/>
      <c r="J38" s="36"/>
      <c r="K38" s="37"/>
      <c r="L38" s="37"/>
      <c r="M38" s="37"/>
      <c r="N38" s="38"/>
      <c r="O38" s="31"/>
      <c r="P38" s="39"/>
      <c r="Q38" s="35"/>
      <c r="R38" s="35"/>
      <c r="S38" s="35"/>
      <c r="T38" s="35"/>
      <c r="U38" s="35"/>
      <c r="V38" s="40"/>
      <c r="W38" s="41"/>
      <c r="Y38" s="42"/>
      <c r="Z38" s="40"/>
      <c r="AA38" s="33"/>
    </row>
    <row r="39" spans="1:33" s="32" customFormat="1" ht="12.75" customHeight="1">
      <c r="A39" s="33"/>
      <c r="B39" s="33"/>
      <c r="C39" s="33"/>
      <c r="F39" s="34"/>
      <c r="G39" s="35"/>
      <c r="H39" s="35"/>
      <c r="I39" s="35"/>
      <c r="J39" s="36"/>
      <c r="K39" s="37"/>
      <c r="L39" s="37"/>
      <c r="M39" s="37"/>
      <c r="N39" s="38"/>
      <c r="O39" s="31"/>
      <c r="P39" s="39"/>
      <c r="Q39" s="35"/>
      <c r="R39" s="35"/>
      <c r="S39" s="35"/>
      <c r="T39" s="35"/>
      <c r="U39" s="35"/>
      <c r="V39" s="40"/>
      <c r="W39" s="41"/>
      <c r="Y39" s="42"/>
      <c r="Z39" s="40"/>
      <c r="AA39" s="33"/>
    </row>
    <row r="40" spans="1:33" s="32" customFormat="1" ht="12.75" customHeight="1">
      <c r="A40" s="33"/>
      <c r="B40" s="33"/>
      <c r="C40" s="33"/>
      <c r="F40" s="34"/>
      <c r="G40" s="35"/>
      <c r="H40" s="35"/>
      <c r="I40" s="35"/>
      <c r="J40" s="36"/>
      <c r="K40" s="37"/>
      <c r="L40" s="37"/>
      <c r="M40" s="37"/>
      <c r="N40" s="38"/>
      <c r="O40" s="31"/>
      <c r="P40" s="39"/>
      <c r="Q40" s="35"/>
      <c r="R40" s="35"/>
      <c r="S40" s="35"/>
      <c r="T40" s="35"/>
      <c r="U40" s="35"/>
      <c r="V40" s="40"/>
      <c r="W40" s="41"/>
      <c r="Y40" s="42"/>
      <c r="Z40" s="40"/>
      <c r="AA40" s="33"/>
    </row>
    <row r="41" spans="1:33" s="32" customFormat="1" ht="12.75" customHeight="1">
      <c r="A41" s="33"/>
      <c r="B41" s="33"/>
      <c r="C41" s="33"/>
      <c r="F41" s="34"/>
      <c r="G41" s="35"/>
      <c r="H41" s="35"/>
      <c r="I41" s="35"/>
      <c r="J41" s="36"/>
      <c r="K41" s="37"/>
      <c r="L41" s="37"/>
      <c r="M41" s="37"/>
      <c r="N41" s="38"/>
      <c r="O41" s="31"/>
      <c r="P41" s="39"/>
      <c r="Q41" s="35"/>
      <c r="R41" s="35"/>
      <c r="S41" s="35"/>
      <c r="T41" s="35"/>
      <c r="U41" s="35"/>
      <c r="V41" s="40"/>
      <c r="W41" s="41"/>
      <c r="Y41" s="42"/>
      <c r="Z41" s="40"/>
      <c r="AA41" s="33"/>
    </row>
    <row r="42" spans="1:33" s="32" customFormat="1" ht="12.75" customHeight="1">
      <c r="A42" s="33"/>
      <c r="B42" s="33"/>
      <c r="C42" s="33"/>
      <c r="F42" s="34"/>
      <c r="G42" s="35"/>
      <c r="H42" s="35"/>
      <c r="I42" s="35"/>
      <c r="J42" s="36"/>
      <c r="K42" s="37"/>
      <c r="L42" s="37"/>
      <c r="M42" s="37"/>
      <c r="N42" s="38"/>
      <c r="O42" s="31"/>
      <c r="P42" s="39"/>
      <c r="Q42" s="35"/>
      <c r="R42" s="35"/>
      <c r="S42" s="35"/>
      <c r="T42" s="35"/>
      <c r="U42" s="35"/>
      <c r="V42" s="40"/>
      <c r="W42" s="41"/>
      <c r="Y42" s="42"/>
      <c r="Z42" s="40"/>
      <c r="AA42" s="33"/>
    </row>
    <row r="43" spans="1:33" s="32" customFormat="1" ht="12.75" customHeight="1">
      <c r="A43" s="33"/>
      <c r="B43" s="33"/>
      <c r="C43" s="33"/>
      <c r="F43" s="34"/>
      <c r="G43" s="35"/>
      <c r="H43" s="35"/>
      <c r="I43" s="35"/>
      <c r="J43" s="36"/>
      <c r="K43" s="37"/>
      <c r="L43" s="37"/>
      <c r="M43" s="37"/>
      <c r="N43" s="38"/>
      <c r="O43" s="31"/>
      <c r="P43" s="39"/>
      <c r="Q43" s="35"/>
      <c r="R43" s="35"/>
      <c r="S43" s="35"/>
      <c r="T43" s="35"/>
      <c r="U43" s="35"/>
      <c r="V43" s="40"/>
      <c r="W43" s="41"/>
      <c r="Y43" s="42"/>
      <c r="Z43" s="40"/>
      <c r="AA43" s="33"/>
      <c r="AD43" s="43"/>
      <c r="AE43" s="43"/>
      <c r="AF43" s="43"/>
      <c r="AG43" s="43"/>
    </row>
    <row r="44" spans="1:33" s="32" customFormat="1" ht="12.75" customHeight="1">
      <c r="A44" s="33"/>
      <c r="B44" s="33"/>
      <c r="C44" s="33"/>
      <c r="F44" s="34"/>
      <c r="G44" s="35"/>
      <c r="H44" s="35"/>
      <c r="I44" s="35"/>
      <c r="J44" s="36"/>
      <c r="K44" s="37"/>
      <c r="L44" s="37"/>
      <c r="M44" s="37"/>
      <c r="N44" s="38"/>
      <c r="O44" s="31"/>
      <c r="P44" s="39"/>
      <c r="Q44" s="35"/>
      <c r="R44" s="35"/>
      <c r="S44" s="35"/>
      <c r="T44" s="35"/>
      <c r="U44" s="35"/>
      <c r="V44" s="40"/>
      <c r="W44" s="41"/>
      <c r="Y44" s="42"/>
      <c r="Z44" s="40"/>
      <c r="AA44" s="33"/>
      <c r="AD44" s="43"/>
      <c r="AE44" s="43"/>
      <c r="AF44" s="43"/>
      <c r="AG44" s="43"/>
    </row>
    <row r="45" spans="1:33" s="32" customFormat="1" ht="12.75" customHeight="1">
      <c r="A45" s="33"/>
      <c r="B45" s="33"/>
      <c r="C45" s="33"/>
      <c r="F45" s="34"/>
      <c r="G45" s="35"/>
      <c r="H45" s="35"/>
      <c r="I45" s="35"/>
      <c r="J45" s="36"/>
      <c r="K45" s="37"/>
      <c r="L45" s="37"/>
      <c r="M45" s="37"/>
      <c r="N45" s="38"/>
      <c r="O45" s="31"/>
      <c r="P45" s="39"/>
      <c r="Q45" s="35"/>
      <c r="R45" s="35"/>
      <c r="S45" s="35"/>
      <c r="T45" s="35"/>
      <c r="U45" s="35"/>
      <c r="V45" s="40"/>
      <c r="W45" s="41"/>
      <c r="Y45" s="42"/>
      <c r="Z45" s="40"/>
      <c r="AA45" s="33"/>
      <c r="AD45" s="43"/>
      <c r="AE45" s="43"/>
      <c r="AF45" s="43"/>
      <c r="AG45" s="43"/>
    </row>
    <row r="46" spans="1:33" s="32" customFormat="1" ht="12.75" customHeight="1">
      <c r="A46" s="33"/>
      <c r="B46" s="33"/>
      <c r="C46" s="33"/>
      <c r="F46" s="34"/>
      <c r="G46" s="35"/>
      <c r="H46" s="35"/>
      <c r="I46" s="35"/>
      <c r="J46" s="36"/>
      <c r="K46" s="37"/>
      <c r="L46" s="37"/>
      <c r="M46" s="37"/>
      <c r="N46" s="38"/>
      <c r="O46" s="31"/>
      <c r="P46" s="39"/>
      <c r="Q46" s="35"/>
      <c r="R46" s="35"/>
      <c r="S46" s="35"/>
      <c r="T46" s="35"/>
      <c r="U46" s="35"/>
      <c r="V46" s="40"/>
      <c r="W46" s="41"/>
      <c r="Y46" s="42"/>
      <c r="Z46" s="40"/>
      <c r="AA46" s="33"/>
      <c r="AD46" s="43"/>
      <c r="AE46" s="43"/>
      <c r="AF46" s="43"/>
      <c r="AG46" s="43"/>
    </row>
    <row r="47" spans="1:33" s="32" customFormat="1" ht="12.75" customHeight="1">
      <c r="A47" s="33"/>
      <c r="B47" s="33"/>
      <c r="C47" s="33"/>
      <c r="F47" s="34"/>
      <c r="G47" s="35"/>
      <c r="H47" s="35"/>
      <c r="I47" s="35"/>
      <c r="J47" s="36"/>
      <c r="K47" s="37"/>
      <c r="L47" s="37"/>
      <c r="M47" s="37"/>
      <c r="N47" s="38"/>
      <c r="O47" s="31"/>
      <c r="P47" s="39"/>
      <c r="Q47" s="35"/>
      <c r="R47" s="35"/>
      <c r="S47" s="35"/>
      <c r="T47" s="35"/>
      <c r="U47" s="35"/>
      <c r="V47" s="40"/>
      <c r="W47" s="41"/>
      <c r="Y47" s="42"/>
      <c r="Z47" s="40"/>
      <c r="AA47" s="33"/>
      <c r="AD47" s="43"/>
      <c r="AE47" s="43"/>
      <c r="AF47" s="43"/>
      <c r="AG47" s="43"/>
    </row>
    <row r="48" spans="1:33" s="32" customFormat="1" ht="12.75" customHeight="1">
      <c r="A48" s="33"/>
      <c r="B48" s="33"/>
      <c r="C48" s="33"/>
      <c r="F48" s="34"/>
      <c r="G48" s="35"/>
      <c r="H48" s="35"/>
      <c r="I48" s="35"/>
      <c r="J48" s="36"/>
      <c r="K48" s="37"/>
      <c r="L48" s="37"/>
      <c r="M48" s="37"/>
      <c r="N48" s="38"/>
      <c r="O48" s="31"/>
      <c r="P48" s="39"/>
      <c r="Q48" s="35"/>
      <c r="R48" s="35"/>
      <c r="S48" s="35"/>
      <c r="T48" s="35"/>
      <c r="U48" s="35"/>
      <c r="V48" s="40"/>
      <c r="W48" s="41"/>
      <c r="Y48" s="42"/>
      <c r="Z48" s="40"/>
      <c r="AA48" s="33"/>
      <c r="AD48" s="43"/>
      <c r="AE48" s="43"/>
      <c r="AF48" s="43"/>
      <c r="AG48" s="43"/>
    </row>
    <row r="49" spans="1:33" s="32" customFormat="1" ht="12.75" customHeight="1">
      <c r="A49" s="33"/>
      <c r="B49" s="33"/>
      <c r="C49" s="33"/>
      <c r="F49" s="34"/>
      <c r="G49" s="35"/>
      <c r="H49" s="35"/>
      <c r="I49" s="35"/>
      <c r="J49" s="36"/>
      <c r="K49" s="37"/>
      <c r="L49" s="37"/>
      <c r="M49" s="37"/>
      <c r="N49" s="38"/>
      <c r="O49" s="31"/>
      <c r="P49" s="39"/>
      <c r="Q49" s="35"/>
      <c r="R49" s="35"/>
      <c r="S49" s="35"/>
      <c r="T49" s="35"/>
      <c r="U49" s="35"/>
      <c r="V49" s="40"/>
      <c r="W49" s="41"/>
      <c r="Y49" s="42"/>
      <c r="Z49" s="40"/>
      <c r="AA49" s="33"/>
      <c r="AD49" s="43"/>
      <c r="AE49" s="43"/>
      <c r="AF49" s="43"/>
      <c r="AG49" s="43"/>
    </row>
    <row r="50" spans="1:33" s="32" customFormat="1" ht="12.75" customHeight="1">
      <c r="A50" s="33"/>
      <c r="B50" s="33"/>
      <c r="C50" s="33"/>
      <c r="F50" s="34"/>
      <c r="G50" s="35"/>
      <c r="H50" s="35"/>
      <c r="I50" s="35"/>
      <c r="J50" s="36"/>
      <c r="K50" s="37"/>
      <c r="L50" s="37"/>
      <c r="M50" s="37"/>
      <c r="N50" s="38"/>
      <c r="O50" s="31"/>
      <c r="P50" s="39"/>
      <c r="Q50" s="35"/>
      <c r="R50" s="35"/>
      <c r="S50" s="35"/>
      <c r="T50" s="35"/>
      <c r="U50" s="35"/>
      <c r="V50" s="40"/>
      <c r="W50" s="41"/>
      <c r="Y50" s="42"/>
      <c r="Z50" s="40"/>
      <c r="AA50" s="33"/>
      <c r="AD50" s="43"/>
      <c r="AE50" s="43"/>
      <c r="AF50" s="43"/>
      <c r="AG50" s="43"/>
    </row>
    <row r="51" spans="1:33" s="32" customFormat="1" ht="12.75" customHeight="1">
      <c r="A51" s="33"/>
      <c r="B51" s="33"/>
      <c r="C51" s="33"/>
      <c r="F51" s="34"/>
      <c r="G51" s="35"/>
      <c r="H51" s="35"/>
      <c r="I51" s="35"/>
      <c r="J51" s="36"/>
      <c r="K51" s="37"/>
      <c r="L51" s="37"/>
      <c r="M51" s="37"/>
      <c r="N51" s="38"/>
      <c r="O51" s="31"/>
      <c r="P51" s="39"/>
      <c r="Q51" s="35"/>
      <c r="R51" s="35"/>
      <c r="S51" s="35"/>
      <c r="T51" s="35"/>
      <c r="U51" s="35"/>
      <c r="V51" s="40"/>
      <c r="W51" s="41"/>
      <c r="Y51" s="42"/>
      <c r="Z51" s="40"/>
      <c r="AA51" s="33"/>
      <c r="AD51" s="43"/>
      <c r="AE51" s="43"/>
      <c r="AF51" s="43"/>
      <c r="AG51" s="43"/>
    </row>
    <row r="52" spans="1:33" s="32" customFormat="1" ht="12.75" customHeight="1">
      <c r="A52" s="33"/>
      <c r="B52" s="33"/>
      <c r="C52" s="33"/>
      <c r="F52" s="34"/>
      <c r="G52" s="35"/>
      <c r="H52" s="35"/>
      <c r="I52" s="35"/>
      <c r="J52" s="36"/>
      <c r="K52" s="37"/>
      <c r="L52" s="37"/>
      <c r="M52" s="37"/>
      <c r="N52" s="38"/>
      <c r="O52" s="31"/>
      <c r="P52" s="39"/>
      <c r="Q52" s="35"/>
      <c r="R52" s="35"/>
      <c r="S52" s="35"/>
      <c r="T52" s="35"/>
      <c r="U52" s="35"/>
      <c r="V52" s="40"/>
      <c r="W52" s="41"/>
      <c r="Y52" s="42"/>
      <c r="Z52" s="40"/>
      <c r="AA52" s="33"/>
      <c r="AD52" s="43"/>
      <c r="AE52" s="43"/>
      <c r="AF52" s="43"/>
      <c r="AG52" s="43"/>
    </row>
    <row r="53" spans="1:33" s="32" customFormat="1" ht="12.75" customHeight="1">
      <c r="A53" s="33"/>
      <c r="B53" s="33"/>
      <c r="C53" s="33"/>
      <c r="F53" s="34"/>
      <c r="G53" s="35"/>
      <c r="H53" s="35"/>
      <c r="I53" s="35"/>
      <c r="J53" s="36"/>
      <c r="K53" s="37"/>
      <c r="L53" s="37"/>
      <c r="M53" s="37"/>
      <c r="N53" s="38"/>
      <c r="O53" s="31"/>
      <c r="P53" s="39"/>
      <c r="Q53" s="35"/>
      <c r="R53" s="35"/>
      <c r="S53" s="35"/>
      <c r="T53" s="35"/>
      <c r="U53" s="35"/>
      <c r="V53" s="40"/>
      <c r="W53" s="41"/>
      <c r="Y53" s="42"/>
      <c r="Z53" s="40"/>
      <c r="AA53" s="33"/>
      <c r="AD53" s="43"/>
      <c r="AE53" s="43"/>
      <c r="AF53" s="43"/>
      <c r="AG53" s="43"/>
    </row>
    <row r="54" spans="1:33" s="32" customFormat="1" ht="12.75" customHeight="1">
      <c r="A54" s="33"/>
      <c r="B54" s="33"/>
      <c r="C54" s="33"/>
      <c r="F54" s="34"/>
      <c r="G54" s="35"/>
      <c r="H54" s="35"/>
      <c r="I54" s="35"/>
      <c r="J54" s="36"/>
      <c r="K54" s="37"/>
      <c r="L54" s="37"/>
      <c r="M54" s="37"/>
      <c r="N54" s="38"/>
      <c r="O54" s="31"/>
      <c r="P54" s="39"/>
      <c r="Q54" s="35"/>
      <c r="R54" s="35"/>
      <c r="S54" s="35"/>
      <c r="T54" s="35"/>
      <c r="U54" s="35"/>
      <c r="V54" s="40"/>
      <c r="W54" s="41"/>
      <c r="Y54" s="42"/>
      <c r="Z54" s="40"/>
      <c r="AA54" s="33"/>
      <c r="AD54" s="43"/>
      <c r="AE54" s="43"/>
      <c r="AF54" s="43"/>
      <c r="AG54" s="43"/>
    </row>
    <row r="55" spans="1:33" s="43" customFormat="1" ht="12.75" customHeight="1">
      <c r="A55" s="44"/>
      <c r="B55" s="44"/>
      <c r="C55" s="44"/>
      <c r="F55" s="45"/>
      <c r="G55" s="46"/>
      <c r="H55" s="46"/>
      <c r="I55" s="46"/>
      <c r="J55" s="47"/>
      <c r="K55" s="48"/>
      <c r="L55" s="48"/>
      <c r="M55" s="48"/>
      <c r="N55" s="49"/>
      <c r="O55" s="50"/>
      <c r="P55" s="51"/>
      <c r="Q55" s="46"/>
      <c r="R55" s="46"/>
      <c r="S55" s="46"/>
      <c r="T55" s="46"/>
      <c r="U55" s="46"/>
      <c r="V55" s="52"/>
      <c r="W55" s="53"/>
      <c r="Y55" s="54"/>
      <c r="Z55" s="52"/>
      <c r="AA55" s="44"/>
    </row>
    <row r="56" spans="1:33" s="43" customFormat="1" ht="12.75" customHeight="1">
      <c r="A56" s="44"/>
      <c r="B56" s="44"/>
      <c r="C56" s="44"/>
      <c r="F56" s="45"/>
      <c r="G56" s="46"/>
      <c r="H56" s="46"/>
      <c r="I56" s="46"/>
      <c r="J56" s="47"/>
      <c r="K56" s="48"/>
      <c r="L56" s="48"/>
      <c r="M56" s="48"/>
      <c r="N56" s="49"/>
      <c r="O56" s="50"/>
      <c r="P56" s="51"/>
      <c r="Q56" s="46"/>
      <c r="R56" s="46"/>
      <c r="S56" s="46"/>
      <c r="T56" s="46"/>
      <c r="U56" s="46"/>
      <c r="V56" s="52"/>
      <c r="W56" s="53"/>
      <c r="Y56" s="54"/>
      <c r="Z56" s="52"/>
      <c r="AA56" s="44"/>
    </row>
    <row r="57" spans="1:33" s="43" customFormat="1" ht="12.75" customHeight="1">
      <c r="A57" s="44"/>
      <c r="B57" s="44"/>
      <c r="C57" s="44"/>
      <c r="F57" s="45"/>
      <c r="G57" s="46"/>
      <c r="H57" s="46"/>
      <c r="I57" s="46"/>
      <c r="J57" s="47"/>
      <c r="K57" s="48"/>
      <c r="L57" s="48"/>
      <c r="M57" s="48"/>
      <c r="N57" s="49"/>
      <c r="O57" s="50"/>
      <c r="P57" s="51"/>
      <c r="Q57" s="46"/>
      <c r="R57" s="46"/>
      <c r="S57" s="46"/>
      <c r="T57" s="46"/>
      <c r="U57" s="46"/>
      <c r="V57" s="52"/>
      <c r="W57" s="53"/>
      <c r="Y57" s="54"/>
      <c r="Z57" s="52"/>
      <c r="AA57" s="44"/>
    </row>
    <row r="58" spans="1:33" s="43" customFormat="1" ht="12.75" customHeight="1">
      <c r="A58" s="44"/>
      <c r="B58" s="44"/>
      <c r="C58" s="44"/>
      <c r="F58" s="45"/>
      <c r="G58" s="46"/>
      <c r="H58" s="46"/>
      <c r="I58" s="46"/>
      <c r="J58" s="47"/>
      <c r="K58" s="48"/>
      <c r="L58" s="48"/>
      <c r="M58" s="48"/>
      <c r="N58" s="49"/>
      <c r="O58" s="50"/>
      <c r="P58" s="51"/>
      <c r="Q58" s="46"/>
      <c r="R58" s="46"/>
      <c r="S58" s="46"/>
      <c r="T58" s="46"/>
      <c r="U58" s="46"/>
      <c r="V58" s="52"/>
      <c r="W58" s="53"/>
      <c r="Y58" s="54"/>
      <c r="Z58" s="52"/>
      <c r="AA58" s="44"/>
    </row>
    <row r="59" spans="1:33" s="43" customFormat="1" ht="12.75" customHeight="1">
      <c r="A59" s="44"/>
      <c r="B59" s="44"/>
      <c r="C59" s="44"/>
      <c r="F59" s="45"/>
      <c r="G59" s="46"/>
      <c r="H59" s="46"/>
      <c r="I59" s="46"/>
      <c r="J59" s="47"/>
      <c r="K59" s="48"/>
      <c r="L59" s="48"/>
      <c r="M59" s="48"/>
      <c r="N59" s="49"/>
      <c r="O59" s="50"/>
      <c r="P59" s="51"/>
      <c r="Q59" s="46"/>
      <c r="R59" s="46"/>
      <c r="S59" s="46"/>
      <c r="T59" s="46"/>
      <c r="U59" s="46"/>
      <c r="V59" s="52"/>
      <c r="W59" s="53"/>
      <c r="Y59" s="54"/>
      <c r="Z59" s="52"/>
      <c r="AA59" s="44"/>
    </row>
    <row r="60" spans="1:33" s="43" customFormat="1" ht="12.75" customHeight="1">
      <c r="A60" s="44"/>
      <c r="B60" s="44"/>
      <c r="C60" s="44"/>
      <c r="F60" s="45"/>
      <c r="G60" s="46"/>
      <c r="H60" s="46"/>
      <c r="I60" s="46"/>
      <c r="J60" s="47"/>
      <c r="K60" s="48"/>
      <c r="L60" s="48"/>
      <c r="M60" s="48"/>
      <c r="N60" s="49"/>
      <c r="O60" s="50"/>
      <c r="P60" s="51"/>
      <c r="Q60" s="46"/>
      <c r="R60" s="46"/>
      <c r="S60" s="46"/>
      <c r="T60" s="46"/>
      <c r="U60" s="46"/>
      <c r="V60" s="52"/>
      <c r="W60" s="53"/>
      <c r="Y60" s="54"/>
      <c r="Z60" s="52"/>
      <c r="AA60" s="44"/>
    </row>
    <row r="61" spans="1:33" s="43" customFormat="1" ht="12.75" customHeight="1">
      <c r="A61" s="44"/>
      <c r="B61" s="44"/>
      <c r="C61" s="44"/>
      <c r="F61" s="45"/>
      <c r="G61" s="46"/>
      <c r="H61" s="46"/>
      <c r="I61" s="46"/>
      <c r="J61" s="47"/>
      <c r="K61" s="48"/>
      <c r="L61" s="48"/>
      <c r="M61" s="48"/>
      <c r="N61" s="49"/>
      <c r="O61" s="50"/>
      <c r="P61" s="51"/>
      <c r="Q61" s="46"/>
      <c r="R61" s="46"/>
      <c r="S61" s="46"/>
      <c r="T61" s="46"/>
      <c r="U61" s="46"/>
      <c r="V61" s="52"/>
      <c r="W61" s="53"/>
      <c r="Y61" s="54"/>
      <c r="Z61" s="52"/>
      <c r="AA61" s="44"/>
    </row>
    <row r="62" spans="1:33" s="43" customFormat="1" ht="12.75" customHeight="1">
      <c r="A62" s="44"/>
      <c r="B62" s="44"/>
      <c r="C62" s="44"/>
      <c r="F62" s="45"/>
      <c r="G62" s="46"/>
      <c r="H62" s="46"/>
      <c r="I62" s="46"/>
      <c r="J62" s="47"/>
      <c r="K62" s="48"/>
      <c r="L62" s="48"/>
      <c r="M62" s="48"/>
      <c r="N62" s="49"/>
      <c r="O62" s="50"/>
      <c r="P62" s="51"/>
      <c r="Q62" s="46"/>
      <c r="R62" s="46"/>
      <c r="S62" s="46"/>
      <c r="T62" s="46"/>
      <c r="U62" s="46"/>
      <c r="V62" s="52"/>
      <c r="W62" s="53"/>
      <c r="Y62" s="54"/>
      <c r="Z62" s="52"/>
      <c r="AA62" s="44"/>
    </row>
    <row r="63" spans="1:33" s="43" customFormat="1" ht="12.75" customHeight="1">
      <c r="A63" s="44"/>
      <c r="B63" s="44"/>
      <c r="C63" s="44"/>
      <c r="F63" s="45"/>
      <c r="G63" s="46"/>
      <c r="H63" s="46"/>
      <c r="I63" s="46"/>
      <c r="J63" s="47"/>
      <c r="K63" s="48"/>
      <c r="L63" s="48"/>
      <c r="M63" s="48"/>
      <c r="N63" s="49"/>
      <c r="O63" s="50"/>
      <c r="P63" s="51"/>
      <c r="Q63" s="46"/>
      <c r="R63" s="46"/>
      <c r="S63" s="46"/>
      <c r="T63" s="46"/>
      <c r="U63" s="46"/>
      <c r="V63" s="52"/>
      <c r="W63" s="53"/>
      <c r="Y63" s="54"/>
      <c r="Z63" s="52"/>
      <c r="AA63" s="44"/>
    </row>
    <row r="64" spans="1:33" s="43" customFormat="1" ht="12.75" customHeight="1">
      <c r="A64" s="44"/>
      <c r="B64" s="44"/>
      <c r="C64" s="44"/>
      <c r="F64" s="45"/>
      <c r="G64" s="46"/>
      <c r="H64" s="46"/>
      <c r="I64" s="46"/>
      <c r="J64" s="47"/>
      <c r="K64" s="48"/>
      <c r="L64" s="48"/>
      <c r="M64" s="48"/>
      <c r="N64" s="49"/>
      <c r="O64" s="50"/>
      <c r="P64" s="51"/>
      <c r="Q64" s="46"/>
      <c r="R64" s="46"/>
      <c r="S64" s="46"/>
      <c r="T64" s="46"/>
      <c r="U64" s="46"/>
      <c r="V64" s="52"/>
      <c r="W64" s="53"/>
      <c r="Y64" s="54"/>
      <c r="Z64" s="52"/>
      <c r="AA64" s="44"/>
    </row>
    <row r="65" spans="1:27" s="43" customFormat="1" ht="12.75" customHeight="1">
      <c r="A65" s="44"/>
      <c r="B65" s="44"/>
      <c r="C65" s="44"/>
      <c r="F65" s="45"/>
      <c r="G65" s="46"/>
      <c r="H65" s="46"/>
      <c r="I65" s="46"/>
      <c r="J65" s="47"/>
      <c r="K65" s="48"/>
      <c r="L65" s="48"/>
      <c r="M65" s="48"/>
      <c r="N65" s="49"/>
      <c r="O65" s="50"/>
      <c r="P65" s="51"/>
      <c r="Q65" s="46"/>
      <c r="R65" s="46"/>
      <c r="S65" s="46"/>
      <c r="T65" s="46"/>
      <c r="U65" s="46"/>
      <c r="V65" s="52"/>
      <c r="W65" s="53"/>
      <c r="Y65" s="54"/>
      <c r="Z65" s="52"/>
      <c r="AA65" s="44"/>
    </row>
    <row r="66" spans="1:27" s="43" customFormat="1" ht="12.75" customHeight="1">
      <c r="A66" s="44"/>
      <c r="B66" s="44"/>
      <c r="C66" s="44"/>
      <c r="F66" s="45"/>
      <c r="G66" s="46"/>
      <c r="H66" s="46"/>
      <c r="I66" s="46"/>
      <c r="J66" s="47"/>
      <c r="K66" s="48"/>
      <c r="L66" s="48"/>
      <c r="M66" s="48"/>
      <c r="N66" s="49"/>
      <c r="O66" s="50"/>
      <c r="P66" s="51"/>
      <c r="Q66" s="46"/>
      <c r="R66" s="46"/>
      <c r="S66" s="46"/>
      <c r="T66" s="46"/>
      <c r="U66" s="46"/>
      <c r="V66" s="52"/>
      <c r="W66" s="53"/>
      <c r="Y66" s="54"/>
      <c r="Z66" s="52"/>
      <c r="AA66" s="44"/>
    </row>
    <row r="67" spans="1:27" s="43" customFormat="1" ht="12.75" customHeight="1">
      <c r="A67" s="44"/>
      <c r="B67" s="44"/>
      <c r="C67" s="44"/>
      <c r="F67" s="45"/>
      <c r="G67" s="46"/>
      <c r="H67" s="46"/>
      <c r="I67" s="46"/>
      <c r="J67" s="47"/>
      <c r="K67" s="48"/>
      <c r="L67" s="48"/>
      <c r="M67" s="48"/>
      <c r="N67" s="49"/>
      <c r="O67" s="50"/>
      <c r="P67" s="51"/>
      <c r="Q67" s="46"/>
      <c r="R67" s="46"/>
      <c r="S67" s="46"/>
      <c r="T67" s="46"/>
      <c r="U67" s="46"/>
      <c r="V67" s="52"/>
      <c r="W67" s="53"/>
      <c r="Y67" s="54"/>
      <c r="Z67" s="52"/>
      <c r="AA67" s="44"/>
    </row>
    <row r="68" spans="1:27" s="43" customFormat="1" ht="12.75" customHeight="1">
      <c r="A68" s="44"/>
      <c r="B68" s="44"/>
      <c r="C68" s="44"/>
      <c r="F68" s="45"/>
      <c r="G68" s="46"/>
      <c r="H68" s="46"/>
      <c r="I68" s="46"/>
      <c r="J68" s="47"/>
      <c r="K68" s="48"/>
      <c r="L68" s="48"/>
      <c r="M68" s="48"/>
      <c r="N68" s="49"/>
      <c r="O68" s="50"/>
      <c r="P68" s="51"/>
      <c r="Q68" s="46"/>
      <c r="R68" s="46"/>
      <c r="S68" s="46"/>
      <c r="T68" s="46"/>
      <c r="U68" s="46"/>
      <c r="V68" s="52"/>
      <c r="W68" s="53"/>
      <c r="Y68" s="54"/>
      <c r="Z68" s="52"/>
      <c r="AA68" s="44"/>
    </row>
    <row r="69" spans="1:27" s="43" customFormat="1" ht="12.75" customHeight="1">
      <c r="A69" s="44"/>
      <c r="B69" s="44"/>
      <c r="C69" s="44"/>
      <c r="F69" s="45"/>
      <c r="G69" s="46"/>
      <c r="H69" s="46"/>
      <c r="I69" s="46"/>
      <c r="J69" s="47"/>
      <c r="K69" s="48"/>
      <c r="L69" s="48"/>
      <c r="M69" s="48"/>
      <c r="N69" s="49"/>
      <c r="O69" s="50"/>
      <c r="P69" s="51"/>
      <c r="Q69" s="46"/>
      <c r="R69" s="46"/>
      <c r="S69" s="46"/>
      <c r="T69" s="46"/>
      <c r="U69" s="46"/>
      <c r="V69" s="52"/>
      <c r="W69" s="53"/>
      <c r="Y69" s="54"/>
      <c r="Z69" s="52"/>
      <c r="AA69" s="44"/>
    </row>
    <row r="70" spans="1:27" s="43" customFormat="1" ht="12.75" customHeight="1">
      <c r="A70" s="44"/>
      <c r="B70" s="44"/>
      <c r="C70" s="44"/>
      <c r="F70" s="45"/>
      <c r="G70" s="46"/>
      <c r="H70" s="46"/>
      <c r="I70" s="46"/>
      <c r="J70" s="47"/>
      <c r="K70" s="48"/>
      <c r="L70" s="48"/>
      <c r="M70" s="48"/>
      <c r="N70" s="49"/>
      <c r="O70" s="50"/>
      <c r="P70" s="51"/>
      <c r="Q70" s="46"/>
      <c r="R70" s="46"/>
      <c r="S70" s="46"/>
      <c r="T70" s="46"/>
      <c r="U70" s="46"/>
      <c r="V70" s="52"/>
      <c r="W70" s="53"/>
      <c r="Y70" s="54"/>
      <c r="Z70" s="52"/>
      <c r="AA70" s="44"/>
    </row>
    <row r="71" spans="1:27" s="43" customFormat="1" ht="12.75" customHeight="1">
      <c r="A71" s="44"/>
      <c r="B71" s="44"/>
      <c r="C71" s="44"/>
      <c r="F71" s="45"/>
      <c r="G71" s="46"/>
      <c r="H71" s="46"/>
      <c r="I71" s="46"/>
      <c r="J71" s="47"/>
      <c r="K71" s="48"/>
      <c r="L71" s="48"/>
      <c r="M71" s="48"/>
      <c r="N71" s="49"/>
      <c r="O71" s="50"/>
      <c r="P71" s="51"/>
      <c r="Q71" s="46"/>
      <c r="R71" s="46"/>
      <c r="S71" s="46"/>
      <c r="T71" s="46"/>
      <c r="U71" s="46"/>
      <c r="V71" s="52"/>
      <c r="W71" s="53"/>
      <c r="Y71" s="54"/>
      <c r="Z71" s="52"/>
      <c r="AA71" s="44"/>
    </row>
    <row r="72" spans="1:27" s="43" customFormat="1" ht="12.75" customHeight="1">
      <c r="A72" s="44"/>
      <c r="B72" s="44"/>
      <c r="C72" s="44"/>
      <c r="F72" s="45"/>
      <c r="G72" s="46"/>
      <c r="H72" s="46"/>
      <c r="I72" s="46"/>
      <c r="J72" s="47"/>
      <c r="K72" s="48"/>
      <c r="L72" s="48"/>
      <c r="M72" s="48"/>
      <c r="N72" s="49"/>
      <c r="O72" s="50"/>
      <c r="P72" s="51"/>
      <c r="Q72" s="46"/>
      <c r="R72" s="46"/>
      <c r="S72" s="46"/>
      <c r="T72" s="46"/>
      <c r="U72" s="46"/>
      <c r="V72" s="52"/>
      <c r="W72" s="53"/>
      <c r="Y72" s="54"/>
      <c r="Z72" s="52"/>
      <c r="AA72" s="44"/>
    </row>
    <row r="73" spans="1:27" s="43" customFormat="1" ht="12.75" customHeight="1">
      <c r="A73" s="44"/>
      <c r="B73" s="44"/>
      <c r="C73" s="44"/>
      <c r="F73" s="45"/>
      <c r="G73" s="46"/>
      <c r="H73" s="46"/>
      <c r="I73" s="46"/>
      <c r="J73" s="47"/>
      <c r="K73" s="48"/>
      <c r="L73" s="48"/>
      <c r="M73" s="48"/>
      <c r="N73" s="49"/>
      <c r="O73" s="50"/>
      <c r="P73" s="51"/>
      <c r="Q73" s="46"/>
      <c r="R73" s="46"/>
      <c r="S73" s="46"/>
      <c r="T73" s="46"/>
      <c r="U73" s="46"/>
      <c r="V73" s="52"/>
      <c r="W73" s="53"/>
      <c r="Y73" s="54"/>
      <c r="Z73" s="52"/>
      <c r="AA73" s="44"/>
    </row>
    <row r="74" spans="1:27" s="43" customFormat="1" ht="12.75" customHeight="1">
      <c r="A74" s="44"/>
      <c r="B74" s="44"/>
      <c r="C74" s="44"/>
      <c r="F74" s="45"/>
      <c r="G74" s="46"/>
      <c r="H74" s="46"/>
      <c r="I74" s="46"/>
      <c r="J74" s="47"/>
      <c r="K74" s="48"/>
      <c r="L74" s="48"/>
      <c r="M74" s="48"/>
      <c r="N74" s="49"/>
      <c r="O74" s="50"/>
      <c r="P74" s="51"/>
      <c r="Q74" s="46"/>
      <c r="R74" s="46"/>
      <c r="S74" s="46"/>
      <c r="T74" s="46"/>
      <c r="U74" s="46"/>
      <c r="V74" s="52"/>
      <c r="W74" s="53"/>
      <c r="Y74" s="54"/>
      <c r="Z74" s="52"/>
      <c r="AA74" s="44"/>
    </row>
    <row r="75" spans="1:27" s="43" customFormat="1" ht="12.75" customHeight="1">
      <c r="A75" s="44"/>
      <c r="B75" s="44"/>
      <c r="C75" s="44"/>
      <c r="F75" s="45"/>
      <c r="G75" s="46"/>
      <c r="H75" s="46"/>
      <c r="I75" s="46"/>
      <c r="J75" s="47"/>
      <c r="K75" s="48"/>
      <c r="L75" s="48"/>
      <c r="M75" s="48"/>
      <c r="N75" s="49"/>
      <c r="O75" s="50"/>
      <c r="P75" s="51"/>
      <c r="Q75" s="46"/>
      <c r="R75" s="46"/>
      <c r="S75" s="46"/>
      <c r="T75" s="46"/>
      <c r="U75" s="46"/>
      <c r="V75" s="52"/>
      <c r="W75" s="53"/>
      <c r="Y75" s="54"/>
      <c r="Z75" s="52"/>
      <c r="AA75" s="44"/>
    </row>
    <row r="76" spans="1:27" s="43" customFormat="1" ht="12.75" customHeight="1">
      <c r="A76" s="44"/>
      <c r="B76" s="44"/>
      <c r="C76" s="44"/>
      <c r="F76" s="45"/>
      <c r="G76" s="46"/>
      <c r="H76" s="46"/>
      <c r="I76" s="46"/>
      <c r="J76" s="47"/>
      <c r="K76" s="48"/>
      <c r="L76" s="48"/>
      <c r="M76" s="48"/>
      <c r="N76" s="49"/>
      <c r="O76" s="50"/>
      <c r="P76" s="51"/>
      <c r="Q76" s="46"/>
      <c r="R76" s="46"/>
      <c r="S76" s="46"/>
      <c r="T76" s="46"/>
      <c r="U76" s="46"/>
      <c r="V76" s="52"/>
      <c r="W76" s="53"/>
      <c r="Y76" s="54"/>
      <c r="Z76" s="52"/>
      <c r="AA76" s="44"/>
    </row>
    <row r="77" spans="1:27" s="43" customFormat="1" ht="12.75" customHeight="1">
      <c r="A77" s="44"/>
      <c r="B77" s="44"/>
      <c r="C77" s="44"/>
      <c r="F77" s="45"/>
      <c r="G77" s="46"/>
      <c r="H77" s="46"/>
      <c r="I77" s="46"/>
      <c r="J77" s="47"/>
      <c r="K77" s="48"/>
      <c r="L77" s="48"/>
      <c r="M77" s="48"/>
      <c r="N77" s="49"/>
      <c r="O77" s="50"/>
      <c r="P77" s="51"/>
      <c r="Q77" s="46"/>
      <c r="R77" s="46"/>
      <c r="S77" s="46"/>
      <c r="T77" s="46"/>
      <c r="U77" s="46"/>
      <c r="V77" s="52"/>
      <c r="W77" s="53"/>
      <c r="Y77" s="54"/>
      <c r="Z77" s="52"/>
      <c r="AA77" s="44"/>
    </row>
    <row r="78" spans="1:27" s="43" customFormat="1" ht="12.75" customHeight="1">
      <c r="A78" s="44"/>
      <c r="B78" s="44"/>
      <c r="C78" s="44"/>
      <c r="F78" s="45"/>
      <c r="G78" s="46"/>
      <c r="H78" s="46"/>
      <c r="I78" s="46"/>
      <c r="J78" s="47"/>
      <c r="K78" s="48"/>
      <c r="L78" s="48"/>
      <c r="M78" s="48"/>
      <c r="N78" s="49"/>
      <c r="O78" s="50"/>
      <c r="P78" s="51"/>
      <c r="Q78" s="46"/>
      <c r="R78" s="46"/>
      <c r="S78" s="46"/>
      <c r="T78" s="46"/>
      <c r="U78" s="46"/>
      <c r="V78" s="52"/>
      <c r="W78" s="53"/>
      <c r="Y78" s="54"/>
      <c r="Z78" s="52"/>
      <c r="AA78" s="44"/>
    </row>
    <row r="79" spans="1:27" s="43" customFormat="1" ht="12.75" customHeight="1">
      <c r="A79" s="44"/>
      <c r="B79" s="44"/>
      <c r="C79" s="44"/>
      <c r="F79" s="45"/>
      <c r="G79" s="46"/>
      <c r="H79" s="46"/>
      <c r="I79" s="46"/>
      <c r="J79" s="47"/>
      <c r="K79" s="48"/>
      <c r="L79" s="48"/>
      <c r="M79" s="48"/>
      <c r="N79" s="49"/>
      <c r="O79" s="50"/>
      <c r="P79" s="51"/>
      <c r="Q79" s="46"/>
      <c r="R79" s="46"/>
      <c r="S79" s="46"/>
      <c r="T79" s="46"/>
      <c r="U79" s="46"/>
      <c r="V79" s="52"/>
      <c r="W79" s="53"/>
      <c r="Y79" s="54"/>
      <c r="Z79" s="52"/>
      <c r="AA79" s="44"/>
    </row>
    <row r="80" spans="1:27" s="43" customFormat="1" ht="12.75" customHeight="1">
      <c r="A80" s="44"/>
      <c r="B80" s="44"/>
      <c r="C80" s="44"/>
      <c r="F80" s="45"/>
      <c r="G80" s="46"/>
      <c r="H80" s="46"/>
      <c r="I80" s="46"/>
      <c r="J80" s="47"/>
      <c r="K80" s="48"/>
      <c r="L80" s="48"/>
      <c r="M80" s="48"/>
      <c r="N80" s="49"/>
      <c r="O80" s="50"/>
      <c r="P80" s="51"/>
      <c r="Q80" s="46"/>
      <c r="R80" s="46"/>
      <c r="S80" s="46"/>
      <c r="T80" s="46"/>
      <c r="U80" s="46"/>
      <c r="V80" s="52"/>
      <c r="W80" s="53"/>
      <c r="Y80" s="54"/>
      <c r="Z80" s="52"/>
      <c r="AA80" s="44"/>
    </row>
    <row r="81" spans="1:27" s="43" customFormat="1" ht="12.75" customHeight="1">
      <c r="A81" s="44"/>
      <c r="B81" s="44"/>
      <c r="C81" s="44"/>
      <c r="F81" s="45"/>
      <c r="G81" s="46"/>
      <c r="H81" s="46"/>
      <c r="I81" s="46"/>
      <c r="J81" s="47"/>
      <c r="K81" s="48"/>
      <c r="L81" s="48"/>
      <c r="M81" s="48"/>
      <c r="N81" s="49"/>
      <c r="O81" s="50"/>
      <c r="P81" s="51"/>
      <c r="Q81" s="46"/>
      <c r="R81" s="46"/>
      <c r="S81" s="46"/>
      <c r="T81" s="46"/>
      <c r="U81" s="46"/>
      <c r="V81" s="52"/>
      <c r="W81" s="53"/>
      <c r="Y81" s="54"/>
      <c r="Z81" s="52"/>
      <c r="AA81" s="44"/>
    </row>
    <row r="82" spans="1:27" s="43" customFormat="1" ht="12.75" customHeight="1">
      <c r="A82" s="44"/>
      <c r="B82" s="44"/>
      <c r="C82" s="44"/>
      <c r="F82" s="45"/>
      <c r="G82" s="46"/>
      <c r="H82" s="46"/>
      <c r="I82" s="46"/>
      <c r="J82" s="47"/>
      <c r="K82" s="48"/>
      <c r="L82" s="48"/>
      <c r="M82" s="48"/>
      <c r="N82" s="49"/>
      <c r="O82" s="50"/>
      <c r="P82" s="51"/>
      <c r="Q82" s="46"/>
      <c r="R82" s="46"/>
      <c r="S82" s="46"/>
      <c r="T82" s="46"/>
      <c r="U82" s="46"/>
      <c r="V82" s="52"/>
      <c r="W82" s="53"/>
      <c r="Y82" s="54"/>
      <c r="Z82" s="52"/>
      <c r="AA82" s="44"/>
    </row>
    <row r="83" spans="1:27" s="43" customFormat="1" ht="12.75" customHeight="1">
      <c r="A83" s="44"/>
      <c r="B83" s="44"/>
      <c r="C83" s="44"/>
      <c r="F83" s="45"/>
      <c r="G83" s="46"/>
      <c r="H83" s="46"/>
      <c r="I83" s="46"/>
      <c r="J83" s="47"/>
      <c r="K83" s="48"/>
      <c r="L83" s="48"/>
      <c r="M83" s="48"/>
      <c r="N83" s="49"/>
      <c r="O83" s="50"/>
      <c r="P83" s="51"/>
      <c r="Q83" s="46"/>
      <c r="R83" s="46"/>
      <c r="S83" s="46"/>
      <c r="T83" s="46"/>
      <c r="U83" s="46"/>
      <c r="V83" s="52"/>
      <c r="W83" s="53"/>
      <c r="Y83" s="54"/>
      <c r="Z83" s="52"/>
      <c r="AA83" s="44"/>
    </row>
    <row r="84" spans="1:27" s="43" customFormat="1" ht="12.75" customHeight="1">
      <c r="A84" s="44"/>
      <c r="B84" s="44"/>
      <c r="C84" s="44"/>
      <c r="F84" s="45"/>
      <c r="G84" s="46"/>
      <c r="H84" s="46"/>
      <c r="I84" s="46"/>
      <c r="J84" s="47"/>
      <c r="K84" s="48"/>
      <c r="L84" s="48"/>
      <c r="M84" s="48"/>
      <c r="N84" s="49"/>
      <c r="O84" s="50"/>
      <c r="P84" s="51"/>
      <c r="Q84" s="46"/>
      <c r="R84" s="46"/>
      <c r="S84" s="46"/>
      <c r="T84" s="46"/>
      <c r="U84" s="46"/>
      <c r="V84" s="52"/>
      <c r="W84" s="53"/>
      <c r="Y84" s="54"/>
      <c r="Z84" s="52"/>
      <c r="AA84" s="44"/>
    </row>
    <row r="85" spans="1:27" s="43" customFormat="1" ht="12.75" customHeight="1">
      <c r="A85" s="44"/>
      <c r="B85" s="44"/>
      <c r="C85" s="44"/>
      <c r="F85" s="45"/>
      <c r="G85" s="46"/>
      <c r="H85" s="46"/>
      <c r="I85" s="46"/>
      <c r="J85" s="47"/>
      <c r="K85" s="48"/>
      <c r="L85" s="48"/>
      <c r="M85" s="48"/>
      <c r="N85" s="49"/>
      <c r="O85" s="50"/>
      <c r="P85" s="51"/>
      <c r="Q85" s="46"/>
      <c r="R85" s="46"/>
      <c r="S85" s="46"/>
      <c r="T85" s="46"/>
      <c r="U85" s="46"/>
      <c r="V85" s="52"/>
      <c r="W85" s="53"/>
      <c r="Y85" s="54"/>
      <c r="Z85" s="52"/>
      <c r="AA85" s="44"/>
    </row>
    <row r="86" spans="1:27" s="43" customFormat="1" ht="12.75" customHeight="1">
      <c r="A86" s="44"/>
      <c r="B86" s="44"/>
      <c r="C86" s="44"/>
      <c r="F86" s="45"/>
      <c r="G86" s="46"/>
      <c r="H86" s="46"/>
      <c r="I86" s="46"/>
      <c r="J86" s="47"/>
      <c r="K86" s="48"/>
      <c r="L86" s="48"/>
      <c r="M86" s="48"/>
      <c r="N86" s="49"/>
      <c r="O86" s="50"/>
      <c r="P86" s="51"/>
      <c r="Q86" s="46"/>
      <c r="R86" s="46"/>
      <c r="S86" s="46"/>
      <c r="T86" s="46"/>
      <c r="U86" s="46"/>
      <c r="V86" s="52"/>
      <c r="W86" s="53"/>
      <c r="Y86" s="54"/>
      <c r="Z86" s="52"/>
      <c r="AA86" s="44"/>
    </row>
    <row r="87" spans="1:27" s="43" customFormat="1" ht="12.75" customHeight="1">
      <c r="A87" s="44"/>
      <c r="B87" s="44"/>
      <c r="C87" s="44"/>
      <c r="F87" s="45"/>
      <c r="G87" s="46"/>
      <c r="H87" s="46"/>
      <c r="I87" s="46"/>
      <c r="J87" s="47"/>
      <c r="K87" s="48"/>
      <c r="L87" s="48"/>
      <c r="M87" s="48"/>
      <c r="N87" s="49"/>
      <c r="O87" s="50"/>
      <c r="P87" s="51"/>
      <c r="Q87" s="46"/>
      <c r="R87" s="46"/>
      <c r="S87" s="46"/>
      <c r="T87" s="46"/>
      <c r="U87" s="46"/>
      <c r="V87" s="52"/>
      <c r="W87" s="53"/>
      <c r="Y87" s="54"/>
      <c r="Z87" s="52"/>
      <c r="AA87" s="44"/>
    </row>
    <row r="88" spans="1:27" s="43" customFormat="1" ht="12.75" customHeight="1">
      <c r="A88" s="44"/>
      <c r="B88" s="44"/>
      <c r="C88" s="44"/>
      <c r="F88" s="45"/>
      <c r="G88" s="46"/>
      <c r="H88" s="46"/>
      <c r="I88" s="46"/>
      <c r="J88" s="47"/>
      <c r="K88" s="48"/>
      <c r="L88" s="48"/>
      <c r="M88" s="48"/>
      <c r="N88" s="49"/>
      <c r="O88" s="50"/>
      <c r="P88" s="51"/>
      <c r="Q88" s="46"/>
      <c r="R88" s="46"/>
      <c r="S88" s="46"/>
      <c r="T88" s="46"/>
      <c r="U88" s="46"/>
      <c r="V88" s="52"/>
      <c r="W88" s="53"/>
      <c r="Y88" s="54"/>
      <c r="Z88" s="52"/>
      <c r="AA88" s="44"/>
    </row>
    <row r="89" spans="1:27" s="43" customFormat="1" ht="12.75" customHeight="1">
      <c r="A89" s="44"/>
      <c r="B89" s="44"/>
      <c r="C89" s="44"/>
      <c r="F89" s="45"/>
      <c r="G89" s="46"/>
      <c r="H89" s="46"/>
      <c r="I89" s="46"/>
      <c r="J89" s="47"/>
      <c r="K89" s="48"/>
      <c r="L89" s="48"/>
      <c r="M89" s="48"/>
      <c r="N89" s="49"/>
      <c r="O89" s="50"/>
      <c r="P89" s="51"/>
      <c r="Q89" s="46"/>
      <c r="R89" s="46"/>
      <c r="S89" s="46"/>
      <c r="T89" s="46"/>
      <c r="U89" s="46"/>
      <c r="V89" s="52"/>
      <c r="W89" s="53"/>
      <c r="Y89" s="54"/>
      <c r="Z89" s="52"/>
      <c r="AA89" s="44"/>
    </row>
    <row r="90" spans="1:27" s="43" customFormat="1" ht="12.75" customHeight="1">
      <c r="A90" s="44"/>
      <c r="B90" s="44"/>
      <c r="C90" s="44"/>
      <c r="F90" s="45"/>
      <c r="G90" s="46"/>
      <c r="H90" s="46"/>
      <c r="I90" s="46"/>
      <c r="J90" s="47"/>
      <c r="K90" s="48"/>
      <c r="L90" s="48"/>
      <c r="M90" s="48"/>
      <c r="N90" s="49"/>
      <c r="O90" s="50"/>
      <c r="P90" s="51"/>
      <c r="Q90" s="46"/>
      <c r="R90" s="46"/>
      <c r="S90" s="46"/>
      <c r="T90" s="46"/>
      <c r="U90" s="46"/>
      <c r="V90" s="52"/>
      <c r="W90" s="53"/>
      <c r="Y90" s="54"/>
      <c r="Z90" s="52"/>
      <c r="AA90" s="44"/>
    </row>
    <row r="91" spans="1:27" s="43" customFormat="1" ht="12.75" customHeight="1">
      <c r="A91" s="44"/>
      <c r="B91" s="44"/>
      <c r="C91" s="44"/>
      <c r="F91" s="45"/>
      <c r="G91" s="46"/>
      <c r="H91" s="46"/>
      <c r="I91" s="46"/>
      <c r="J91" s="47"/>
      <c r="K91" s="48"/>
      <c r="L91" s="48"/>
      <c r="M91" s="48"/>
      <c r="N91" s="49"/>
      <c r="O91" s="50"/>
      <c r="P91" s="51"/>
      <c r="Q91" s="46"/>
      <c r="R91" s="46"/>
      <c r="S91" s="46"/>
      <c r="T91" s="46"/>
      <c r="U91" s="46"/>
      <c r="V91" s="52"/>
      <c r="W91" s="53"/>
      <c r="Y91" s="54"/>
      <c r="Z91" s="52"/>
      <c r="AA91" s="44"/>
    </row>
    <row r="92" spans="1:27" s="43" customFormat="1" ht="12.75" customHeight="1">
      <c r="A92" s="44"/>
      <c r="B92" s="44"/>
      <c r="C92" s="44"/>
      <c r="F92" s="45"/>
      <c r="G92" s="46"/>
      <c r="H92" s="46"/>
      <c r="I92" s="46"/>
      <c r="J92" s="47"/>
      <c r="K92" s="48"/>
      <c r="L92" s="48"/>
      <c r="M92" s="48"/>
      <c r="N92" s="49"/>
      <c r="O92" s="50"/>
      <c r="P92" s="51"/>
      <c r="Q92" s="46"/>
      <c r="R92" s="46"/>
      <c r="S92" s="46"/>
      <c r="T92" s="46"/>
      <c r="U92" s="46"/>
      <c r="V92" s="52"/>
      <c r="W92" s="53"/>
      <c r="Y92" s="54"/>
      <c r="Z92" s="52"/>
      <c r="AA92" s="44"/>
    </row>
    <row r="93" spans="1:27" s="43" customFormat="1" ht="12.75" customHeight="1">
      <c r="A93" s="44"/>
      <c r="B93" s="44"/>
      <c r="C93" s="44"/>
      <c r="F93" s="45"/>
      <c r="G93" s="46"/>
      <c r="H93" s="46"/>
      <c r="I93" s="46"/>
      <c r="J93" s="47"/>
      <c r="K93" s="48"/>
      <c r="L93" s="48"/>
      <c r="M93" s="48"/>
      <c r="N93" s="49"/>
      <c r="O93" s="50"/>
      <c r="P93" s="51"/>
      <c r="Q93" s="46"/>
      <c r="R93" s="46"/>
      <c r="S93" s="46"/>
      <c r="T93" s="46"/>
      <c r="U93" s="46"/>
      <c r="V93" s="52"/>
      <c r="W93" s="53"/>
      <c r="Y93" s="54"/>
      <c r="Z93" s="52"/>
      <c r="AA93" s="44"/>
    </row>
    <row r="94" spans="1:27" s="43" customFormat="1" ht="12.75" customHeight="1">
      <c r="A94" s="44"/>
      <c r="B94" s="44"/>
      <c r="C94" s="44"/>
      <c r="F94" s="45"/>
      <c r="G94" s="46"/>
      <c r="H94" s="46"/>
      <c r="I94" s="46"/>
      <c r="J94" s="47"/>
      <c r="K94" s="48"/>
      <c r="L94" s="48"/>
      <c r="M94" s="48"/>
      <c r="N94" s="49"/>
      <c r="O94" s="50"/>
      <c r="P94" s="51"/>
      <c r="Q94" s="46"/>
      <c r="R94" s="46"/>
      <c r="S94" s="46"/>
      <c r="T94" s="46"/>
      <c r="U94" s="46"/>
      <c r="V94" s="52"/>
      <c r="W94" s="53"/>
      <c r="Y94" s="54"/>
      <c r="Z94" s="52"/>
      <c r="AA94" s="44"/>
    </row>
    <row r="95" spans="1:27" s="43" customFormat="1" ht="12.75" customHeight="1">
      <c r="A95" s="44"/>
      <c r="B95" s="44"/>
      <c r="C95" s="44"/>
      <c r="F95" s="45"/>
      <c r="G95" s="46"/>
      <c r="H95" s="46"/>
      <c r="I95" s="46"/>
      <c r="J95" s="47"/>
      <c r="K95" s="48"/>
      <c r="L95" s="48"/>
      <c r="M95" s="48"/>
      <c r="N95" s="49"/>
      <c r="O95" s="50"/>
      <c r="P95" s="51"/>
      <c r="Q95" s="46"/>
      <c r="R95" s="46"/>
      <c r="S95" s="46"/>
      <c r="T95" s="46"/>
      <c r="U95" s="46"/>
      <c r="V95" s="52"/>
      <c r="W95" s="53"/>
      <c r="Y95" s="54"/>
      <c r="Z95" s="52"/>
      <c r="AA95" s="44"/>
    </row>
    <row r="96" spans="1:27" s="43" customFormat="1" ht="12.75" customHeight="1">
      <c r="A96" s="44"/>
      <c r="B96" s="44"/>
      <c r="C96" s="44"/>
      <c r="F96" s="45"/>
      <c r="G96" s="46"/>
      <c r="H96" s="46"/>
      <c r="I96" s="46"/>
      <c r="J96" s="47"/>
      <c r="K96" s="48"/>
      <c r="L96" s="48"/>
      <c r="M96" s="48"/>
      <c r="N96" s="49"/>
      <c r="O96" s="50"/>
      <c r="P96" s="51"/>
      <c r="Q96" s="46"/>
      <c r="R96" s="46"/>
      <c r="S96" s="46"/>
      <c r="T96" s="46"/>
      <c r="U96" s="46"/>
      <c r="V96" s="52"/>
      <c r="W96" s="53"/>
      <c r="Y96" s="54"/>
      <c r="Z96" s="52"/>
      <c r="AA96" s="44"/>
    </row>
    <row r="97" spans="1:33" s="43" customFormat="1" ht="12.75" customHeight="1">
      <c r="A97" s="44"/>
      <c r="B97" s="44"/>
      <c r="C97" s="44"/>
      <c r="F97" s="45"/>
      <c r="G97" s="46"/>
      <c r="H97" s="46"/>
      <c r="I97" s="46"/>
      <c r="J97" s="47"/>
      <c r="K97" s="48"/>
      <c r="L97" s="48"/>
      <c r="M97" s="48"/>
      <c r="N97" s="49"/>
      <c r="O97" s="50"/>
      <c r="P97" s="51"/>
      <c r="Q97" s="46"/>
      <c r="R97" s="46"/>
      <c r="S97" s="46"/>
      <c r="T97" s="46"/>
      <c r="U97" s="46"/>
      <c r="V97" s="52"/>
      <c r="W97" s="53"/>
      <c r="Y97" s="54"/>
      <c r="Z97" s="52"/>
      <c r="AA97" s="44"/>
    </row>
    <row r="98" spans="1:33" s="43" customFormat="1" ht="12.75" customHeight="1">
      <c r="A98" s="44"/>
      <c r="B98" s="44"/>
      <c r="C98" s="44"/>
      <c r="F98" s="45"/>
      <c r="G98" s="46"/>
      <c r="H98" s="46"/>
      <c r="I98" s="46"/>
      <c r="J98" s="47"/>
      <c r="K98" s="48"/>
      <c r="L98" s="48"/>
      <c r="M98" s="48"/>
      <c r="N98" s="49"/>
      <c r="O98" s="50"/>
      <c r="P98" s="51"/>
      <c r="Q98" s="46"/>
      <c r="R98" s="46"/>
      <c r="S98" s="46"/>
      <c r="T98" s="46"/>
      <c r="U98" s="46"/>
      <c r="V98" s="52"/>
      <c r="W98" s="53"/>
      <c r="Y98" s="54"/>
      <c r="Z98" s="52"/>
      <c r="AA98" s="44"/>
    </row>
    <row r="99" spans="1:33" s="43" customFormat="1" ht="12.75" customHeight="1">
      <c r="A99" s="44"/>
      <c r="B99" s="44"/>
      <c r="C99" s="44"/>
      <c r="F99" s="45"/>
      <c r="G99" s="46"/>
      <c r="H99" s="46"/>
      <c r="I99" s="46"/>
      <c r="J99" s="47"/>
      <c r="K99" s="48"/>
      <c r="L99" s="48"/>
      <c r="M99" s="48"/>
      <c r="N99" s="49"/>
      <c r="O99" s="50"/>
      <c r="P99" s="51"/>
      <c r="Q99" s="46"/>
      <c r="R99" s="46"/>
      <c r="S99" s="46"/>
      <c r="T99" s="46"/>
      <c r="U99" s="46"/>
      <c r="V99" s="52"/>
      <c r="W99" s="53"/>
      <c r="Y99" s="54"/>
      <c r="Z99" s="52"/>
      <c r="AA99" s="44"/>
    </row>
    <row r="100" spans="1:33" s="43" customFormat="1" ht="12.75" customHeight="1">
      <c r="A100" s="44"/>
      <c r="B100" s="44"/>
      <c r="C100" s="44"/>
      <c r="F100" s="45"/>
      <c r="G100" s="46"/>
      <c r="H100" s="46"/>
      <c r="I100" s="46"/>
      <c r="J100" s="47"/>
      <c r="K100" s="48"/>
      <c r="L100" s="48"/>
      <c r="M100" s="48"/>
      <c r="N100" s="49"/>
      <c r="O100" s="50"/>
      <c r="P100" s="51"/>
      <c r="Q100" s="46"/>
      <c r="R100" s="46"/>
      <c r="S100" s="46"/>
      <c r="T100" s="46"/>
      <c r="U100" s="46"/>
      <c r="V100" s="52"/>
      <c r="W100" s="53"/>
      <c r="Y100" s="54"/>
      <c r="Z100" s="52"/>
      <c r="AA100" s="44"/>
    </row>
    <row r="101" spans="1:33" s="43" customFormat="1" ht="12.75" customHeight="1">
      <c r="A101" s="44"/>
      <c r="B101" s="44"/>
      <c r="C101" s="44"/>
      <c r="F101" s="45"/>
      <c r="G101" s="46"/>
      <c r="H101" s="46"/>
      <c r="I101" s="46"/>
      <c r="J101" s="47"/>
      <c r="K101" s="48"/>
      <c r="L101" s="48"/>
      <c r="M101" s="48"/>
      <c r="N101" s="49"/>
      <c r="O101" s="50"/>
      <c r="P101" s="51"/>
      <c r="Q101" s="46"/>
      <c r="R101" s="46"/>
      <c r="S101" s="46"/>
      <c r="T101" s="46"/>
      <c r="U101" s="46"/>
      <c r="V101" s="52"/>
      <c r="W101" s="53"/>
      <c r="Y101" s="54"/>
      <c r="Z101" s="52"/>
      <c r="AA101" s="44"/>
    </row>
    <row r="102" spans="1:33" s="43" customFormat="1" ht="12.75" customHeight="1">
      <c r="A102" s="44"/>
      <c r="B102" s="44"/>
      <c r="C102" s="44"/>
      <c r="F102" s="45"/>
      <c r="G102" s="46"/>
      <c r="H102" s="46"/>
      <c r="I102" s="46"/>
      <c r="J102" s="47"/>
      <c r="K102" s="48"/>
      <c r="L102" s="48"/>
      <c r="M102" s="48"/>
      <c r="N102" s="49"/>
      <c r="O102" s="50"/>
      <c r="P102" s="51"/>
      <c r="Q102" s="46"/>
      <c r="R102" s="46"/>
      <c r="S102" s="46"/>
      <c r="T102" s="46"/>
      <c r="U102" s="46"/>
      <c r="V102" s="52"/>
      <c r="W102" s="53"/>
      <c r="Y102" s="54"/>
      <c r="Z102" s="52"/>
      <c r="AA102" s="44"/>
    </row>
    <row r="103" spans="1:33" s="43" customFormat="1" ht="12.75" customHeight="1">
      <c r="A103" s="44"/>
      <c r="B103" s="44"/>
      <c r="C103" s="44"/>
      <c r="F103" s="45"/>
      <c r="G103" s="46"/>
      <c r="H103" s="46"/>
      <c r="I103" s="46"/>
      <c r="J103" s="47"/>
      <c r="K103" s="48"/>
      <c r="L103" s="48"/>
      <c r="M103" s="48"/>
      <c r="N103" s="49"/>
      <c r="O103" s="50"/>
      <c r="P103" s="51"/>
      <c r="Q103" s="46"/>
      <c r="R103" s="46"/>
      <c r="S103" s="46"/>
      <c r="T103" s="46"/>
      <c r="U103" s="46"/>
      <c r="V103" s="52"/>
      <c r="W103" s="53"/>
      <c r="Y103" s="54"/>
      <c r="Z103" s="52"/>
      <c r="AA103" s="44"/>
    </row>
    <row r="104" spans="1:33" s="43" customFormat="1" ht="12.75" customHeight="1">
      <c r="A104" s="44"/>
      <c r="B104" s="44"/>
      <c r="C104" s="44"/>
      <c r="F104" s="45"/>
      <c r="G104" s="46"/>
      <c r="H104" s="46"/>
      <c r="I104" s="46"/>
      <c r="J104" s="47"/>
      <c r="K104" s="48"/>
      <c r="L104" s="48"/>
      <c r="M104" s="48"/>
      <c r="N104" s="49"/>
      <c r="O104" s="50"/>
      <c r="P104" s="51"/>
      <c r="Q104" s="46"/>
      <c r="R104" s="46"/>
      <c r="S104" s="46"/>
      <c r="T104" s="46"/>
      <c r="U104" s="46"/>
      <c r="V104" s="52"/>
      <c r="W104" s="53"/>
      <c r="Y104" s="54"/>
      <c r="Z104" s="52"/>
      <c r="AA104" s="44"/>
    </row>
    <row r="105" spans="1:33" s="43" customFormat="1" ht="12.75" customHeight="1">
      <c r="A105" s="44"/>
      <c r="B105" s="44"/>
      <c r="C105" s="44"/>
      <c r="F105" s="45"/>
      <c r="G105" s="46"/>
      <c r="H105" s="46"/>
      <c r="I105" s="46"/>
      <c r="J105" s="47"/>
      <c r="K105" s="48"/>
      <c r="L105" s="48"/>
      <c r="M105" s="48"/>
      <c r="N105" s="49"/>
      <c r="O105" s="50"/>
      <c r="P105" s="51"/>
      <c r="Q105" s="46"/>
      <c r="R105" s="46"/>
      <c r="S105" s="46"/>
      <c r="T105" s="46"/>
      <c r="U105" s="46"/>
      <c r="V105" s="52"/>
      <c r="W105" s="53"/>
      <c r="Y105" s="54"/>
      <c r="Z105" s="52"/>
      <c r="AA105" s="44"/>
    </row>
    <row r="106" spans="1:33" s="43" customFormat="1" ht="12.75" customHeight="1">
      <c r="A106" s="44"/>
      <c r="B106" s="44"/>
      <c r="C106" s="44"/>
      <c r="F106" s="45"/>
      <c r="G106" s="46"/>
      <c r="H106" s="46"/>
      <c r="I106" s="46"/>
      <c r="J106" s="47"/>
      <c r="K106" s="48"/>
      <c r="L106" s="48"/>
      <c r="M106" s="48"/>
      <c r="N106" s="49"/>
      <c r="O106" s="50"/>
      <c r="P106" s="51"/>
      <c r="Q106" s="46"/>
      <c r="R106" s="46"/>
      <c r="S106" s="46"/>
      <c r="T106" s="46"/>
      <c r="U106" s="46"/>
      <c r="V106" s="52"/>
      <c r="W106" s="53"/>
      <c r="Y106" s="54"/>
      <c r="Z106" s="52"/>
      <c r="AA106" s="44"/>
    </row>
    <row r="107" spans="1:33" s="43" customFormat="1" ht="12.75" customHeight="1">
      <c r="A107" s="44"/>
      <c r="B107" s="44"/>
      <c r="C107" s="44"/>
      <c r="F107" s="45"/>
      <c r="G107" s="46"/>
      <c r="H107" s="46"/>
      <c r="I107" s="46"/>
      <c r="J107" s="47"/>
      <c r="K107" s="48"/>
      <c r="L107" s="48"/>
      <c r="M107" s="48"/>
      <c r="N107" s="49"/>
      <c r="O107" s="50"/>
      <c r="P107" s="51"/>
      <c r="Q107" s="46"/>
      <c r="R107" s="46"/>
      <c r="S107" s="46"/>
      <c r="T107" s="46"/>
      <c r="U107" s="46"/>
      <c r="V107" s="52"/>
      <c r="W107" s="53"/>
      <c r="Y107" s="54"/>
      <c r="Z107" s="52"/>
      <c r="AA107" s="44"/>
    </row>
    <row r="108" spans="1:33" s="43" customFormat="1" ht="12.75" customHeight="1">
      <c r="A108" s="44"/>
      <c r="B108" s="44"/>
      <c r="C108" s="44"/>
      <c r="F108" s="45"/>
      <c r="G108" s="46"/>
      <c r="H108" s="46"/>
      <c r="I108" s="46"/>
      <c r="J108" s="47"/>
      <c r="K108" s="48"/>
      <c r="L108" s="48"/>
      <c r="M108" s="48"/>
      <c r="N108" s="49"/>
      <c r="O108" s="50"/>
      <c r="P108" s="51"/>
      <c r="Q108" s="46"/>
      <c r="R108" s="46"/>
      <c r="S108" s="46"/>
      <c r="T108" s="46"/>
      <c r="U108" s="46"/>
      <c r="V108" s="52"/>
      <c r="W108" s="53"/>
      <c r="Y108" s="54"/>
      <c r="Z108" s="52"/>
      <c r="AA108" s="44"/>
    </row>
    <row r="109" spans="1:33" s="43" customFormat="1" ht="12.75" customHeight="1">
      <c r="A109" s="44"/>
      <c r="B109" s="44"/>
      <c r="C109" s="44"/>
      <c r="F109" s="45"/>
      <c r="G109" s="46"/>
      <c r="H109" s="46"/>
      <c r="I109" s="46"/>
      <c r="J109" s="47"/>
      <c r="K109" s="48"/>
      <c r="L109" s="48"/>
      <c r="M109" s="48"/>
      <c r="N109" s="49"/>
      <c r="O109" s="50"/>
      <c r="P109" s="51"/>
      <c r="Q109" s="46"/>
      <c r="R109" s="46"/>
      <c r="S109" s="46"/>
      <c r="T109" s="46"/>
      <c r="U109" s="46"/>
      <c r="V109" s="52"/>
      <c r="W109" s="53"/>
      <c r="Y109" s="54"/>
      <c r="Z109" s="52"/>
      <c r="AA109" s="44"/>
      <c r="AD109" s="18"/>
      <c r="AE109" s="18"/>
      <c r="AF109" s="18"/>
      <c r="AG109" s="18"/>
    </row>
    <row r="110" spans="1:33" s="43" customFormat="1" ht="12.75" customHeight="1">
      <c r="A110" s="44"/>
      <c r="B110" s="44"/>
      <c r="C110" s="44"/>
      <c r="F110" s="45"/>
      <c r="G110" s="46"/>
      <c r="H110" s="46"/>
      <c r="I110" s="46"/>
      <c r="J110" s="47"/>
      <c r="K110" s="48"/>
      <c r="L110" s="48"/>
      <c r="M110" s="48"/>
      <c r="N110" s="49"/>
      <c r="O110" s="50"/>
      <c r="P110" s="51"/>
      <c r="Q110" s="46"/>
      <c r="R110" s="46"/>
      <c r="S110" s="46"/>
      <c r="T110" s="46"/>
      <c r="U110" s="46"/>
      <c r="V110" s="52"/>
      <c r="W110" s="53"/>
      <c r="Y110" s="54"/>
      <c r="Z110" s="52"/>
      <c r="AA110" s="44"/>
      <c r="AD110" s="18"/>
      <c r="AE110" s="18"/>
      <c r="AF110" s="18"/>
      <c r="AG110" s="18"/>
    </row>
    <row r="111" spans="1:33" s="43" customFormat="1" ht="12.75" customHeight="1">
      <c r="A111" s="44"/>
      <c r="B111" s="44"/>
      <c r="C111" s="44"/>
      <c r="F111" s="45"/>
      <c r="G111" s="46"/>
      <c r="H111" s="46"/>
      <c r="I111" s="46"/>
      <c r="J111" s="47"/>
      <c r="K111" s="48"/>
      <c r="L111" s="48"/>
      <c r="M111" s="48"/>
      <c r="N111" s="49"/>
      <c r="O111" s="50"/>
      <c r="P111" s="51"/>
      <c r="Q111" s="46"/>
      <c r="R111" s="46"/>
      <c r="S111" s="46"/>
      <c r="T111" s="46"/>
      <c r="U111" s="46"/>
      <c r="V111" s="52"/>
      <c r="W111" s="53"/>
      <c r="Y111" s="54"/>
      <c r="Z111" s="52"/>
      <c r="AA111" s="44"/>
      <c r="AD111" s="18"/>
      <c r="AE111" s="18"/>
      <c r="AF111" s="18"/>
      <c r="AG111" s="18"/>
    </row>
    <row r="112" spans="1:33" s="43" customFormat="1" ht="12.75" customHeight="1">
      <c r="A112" s="44"/>
      <c r="B112" s="44"/>
      <c r="C112" s="44"/>
      <c r="F112" s="45"/>
      <c r="G112" s="46"/>
      <c r="H112" s="46"/>
      <c r="I112" s="46"/>
      <c r="J112" s="47"/>
      <c r="K112" s="48"/>
      <c r="L112" s="48"/>
      <c r="M112" s="48"/>
      <c r="N112" s="49"/>
      <c r="O112" s="50"/>
      <c r="P112" s="51"/>
      <c r="Q112" s="46"/>
      <c r="R112" s="46"/>
      <c r="S112" s="46"/>
      <c r="T112" s="46"/>
      <c r="U112" s="46"/>
      <c r="V112" s="52"/>
      <c r="W112" s="53"/>
      <c r="Y112" s="54"/>
      <c r="Z112" s="52"/>
      <c r="AA112" s="44"/>
      <c r="AD112" s="18"/>
      <c r="AE112" s="18"/>
      <c r="AF112" s="18"/>
      <c r="AG112" s="18"/>
    </row>
    <row r="113" spans="1:33" s="43" customFormat="1" ht="12.75" customHeight="1">
      <c r="A113" s="44"/>
      <c r="B113" s="44"/>
      <c r="C113" s="44"/>
      <c r="F113" s="45"/>
      <c r="G113" s="46"/>
      <c r="H113" s="46"/>
      <c r="I113" s="46"/>
      <c r="J113" s="47"/>
      <c r="K113" s="48"/>
      <c r="L113" s="48"/>
      <c r="M113" s="48"/>
      <c r="N113" s="49"/>
      <c r="O113" s="50"/>
      <c r="P113" s="51"/>
      <c r="Q113" s="46"/>
      <c r="R113" s="46"/>
      <c r="S113" s="46"/>
      <c r="T113" s="46"/>
      <c r="U113" s="46"/>
      <c r="V113" s="52"/>
      <c r="W113" s="53"/>
      <c r="Y113" s="54"/>
      <c r="Z113" s="52"/>
      <c r="AA113" s="44"/>
      <c r="AD113" s="18"/>
      <c r="AE113" s="18"/>
      <c r="AF113" s="18"/>
      <c r="AG113" s="18"/>
    </row>
    <row r="114" spans="1:33" s="43" customFormat="1" ht="12.75" customHeight="1">
      <c r="A114" s="44"/>
      <c r="B114" s="44"/>
      <c r="C114" s="44"/>
      <c r="F114" s="45"/>
      <c r="G114" s="46"/>
      <c r="H114" s="46"/>
      <c r="I114" s="46"/>
      <c r="J114" s="47"/>
      <c r="K114" s="48"/>
      <c r="L114" s="48"/>
      <c r="M114" s="48"/>
      <c r="N114" s="49"/>
      <c r="O114" s="50"/>
      <c r="P114" s="51"/>
      <c r="Q114" s="46"/>
      <c r="R114" s="46"/>
      <c r="S114" s="46"/>
      <c r="T114" s="46"/>
      <c r="U114" s="46"/>
      <c r="V114" s="52"/>
      <c r="W114" s="53"/>
      <c r="Y114" s="54"/>
      <c r="Z114" s="52"/>
      <c r="AA114" s="44"/>
      <c r="AD114" s="18"/>
      <c r="AE114" s="18"/>
      <c r="AF114" s="18"/>
      <c r="AG114" s="18"/>
    </row>
    <row r="115" spans="1:33" s="43" customFormat="1" ht="12.75" customHeight="1">
      <c r="A115" s="44"/>
      <c r="B115" s="44"/>
      <c r="C115" s="44"/>
      <c r="F115" s="45"/>
      <c r="G115" s="46"/>
      <c r="H115" s="46"/>
      <c r="I115" s="46"/>
      <c r="J115" s="47"/>
      <c r="K115" s="48"/>
      <c r="L115" s="48"/>
      <c r="M115" s="48"/>
      <c r="N115" s="49"/>
      <c r="O115" s="50"/>
      <c r="P115" s="51"/>
      <c r="Q115" s="46"/>
      <c r="R115" s="46"/>
      <c r="S115" s="46"/>
      <c r="T115" s="46"/>
      <c r="U115" s="46"/>
      <c r="V115" s="52"/>
      <c r="W115" s="53"/>
      <c r="Y115" s="54"/>
      <c r="Z115" s="52"/>
      <c r="AA115" s="44"/>
      <c r="AD115" s="18"/>
      <c r="AE115" s="18"/>
      <c r="AF115" s="18"/>
      <c r="AG115" s="18"/>
    </row>
    <row r="116" spans="1:33" s="43" customFormat="1" ht="12.75" customHeight="1">
      <c r="A116" s="44"/>
      <c r="B116" s="44"/>
      <c r="C116" s="44"/>
      <c r="F116" s="45"/>
      <c r="G116" s="46"/>
      <c r="H116" s="46"/>
      <c r="I116" s="46"/>
      <c r="J116" s="47"/>
      <c r="K116" s="48"/>
      <c r="L116" s="48"/>
      <c r="M116" s="48"/>
      <c r="N116" s="49"/>
      <c r="O116" s="50"/>
      <c r="P116" s="51"/>
      <c r="Q116" s="46"/>
      <c r="R116" s="46"/>
      <c r="S116" s="46"/>
      <c r="T116" s="46"/>
      <c r="U116" s="46"/>
      <c r="V116" s="52"/>
      <c r="W116" s="53"/>
      <c r="Y116" s="54"/>
      <c r="Z116" s="52"/>
      <c r="AA116" s="44"/>
      <c r="AD116" s="18"/>
      <c r="AE116" s="18"/>
      <c r="AF116" s="18"/>
      <c r="AG116" s="18"/>
    </row>
    <row r="117" spans="1:33" s="43" customFormat="1" ht="12.75" customHeight="1">
      <c r="A117" s="44"/>
      <c r="B117" s="44"/>
      <c r="C117" s="44"/>
      <c r="F117" s="45"/>
      <c r="G117" s="46"/>
      <c r="H117" s="46"/>
      <c r="I117" s="46"/>
      <c r="J117" s="47"/>
      <c r="K117" s="48"/>
      <c r="L117" s="48"/>
      <c r="M117" s="48"/>
      <c r="N117" s="49"/>
      <c r="O117" s="50"/>
      <c r="P117" s="51"/>
      <c r="Q117" s="46"/>
      <c r="R117" s="46"/>
      <c r="S117" s="46"/>
      <c r="T117" s="46"/>
      <c r="U117" s="46"/>
      <c r="V117" s="52"/>
      <c r="W117" s="53"/>
      <c r="Y117" s="54"/>
      <c r="Z117" s="52"/>
      <c r="AA117" s="44"/>
      <c r="AD117" s="18"/>
      <c r="AE117" s="18"/>
      <c r="AF117" s="18"/>
      <c r="AG117" s="18"/>
    </row>
    <row r="118" spans="1:33" s="43" customFormat="1" ht="12.75" customHeight="1">
      <c r="A118" s="44"/>
      <c r="B118" s="44"/>
      <c r="C118" s="44"/>
      <c r="F118" s="45"/>
      <c r="G118" s="46"/>
      <c r="H118" s="46"/>
      <c r="I118" s="46"/>
      <c r="J118" s="47"/>
      <c r="K118" s="48"/>
      <c r="L118" s="48"/>
      <c r="M118" s="48"/>
      <c r="N118" s="49"/>
      <c r="O118" s="50"/>
      <c r="P118" s="51"/>
      <c r="Q118" s="46"/>
      <c r="R118" s="46"/>
      <c r="S118" s="46"/>
      <c r="T118" s="46"/>
      <c r="U118" s="46"/>
      <c r="V118" s="52"/>
      <c r="W118" s="53"/>
      <c r="Y118" s="54"/>
      <c r="Z118" s="52"/>
      <c r="AA118" s="44"/>
      <c r="AD118" s="18"/>
      <c r="AE118" s="18"/>
      <c r="AF118" s="18"/>
      <c r="AG118" s="18"/>
    </row>
    <row r="119" spans="1:33" s="43" customFormat="1" ht="12.75" customHeight="1">
      <c r="A119" s="44"/>
      <c r="B119" s="44"/>
      <c r="C119" s="44"/>
      <c r="F119" s="45"/>
      <c r="G119" s="46"/>
      <c r="H119" s="46"/>
      <c r="I119" s="46"/>
      <c r="J119" s="47"/>
      <c r="K119" s="48"/>
      <c r="L119" s="48"/>
      <c r="M119" s="48"/>
      <c r="N119" s="49"/>
      <c r="O119" s="50"/>
      <c r="P119" s="51"/>
      <c r="Q119" s="46"/>
      <c r="R119" s="46"/>
      <c r="S119" s="46"/>
      <c r="T119" s="46"/>
      <c r="U119" s="46"/>
      <c r="V119" s="52"/>
      <c r="W119" s="53"/>
      <c r="Y119" s="54"/>
      <c r="Z119" s="52"/>
      <c r="AA119" s="44"/>
      <c r="AD119" s="18"/>
      <c r="AE119" s="18"/>
      <c r="AF119" s="18"/>
      <c r="AG119" s="18"/>
    </row>
    <row r="120" spans="1:33" s="43" customFormat="1" ht="12.75" customHeight="1">
      <c r="A120" s="44"/>
      <c r="B120" s="44"/>
      <c r="C120" s="44"/>
      <c r="F120" s="45"/>
      <c r="G120" s="46"/>
      <c r="H120" s="46"/>
      <c r="I120" s="46"/>
      <c r="J120" s="47"/>
      <c r="K120" s="48"/>
      <c r="L120" s="48"/>
      <c r="M120" s="48"/>
      <c r="N120" s="49"/>
      <c r="O120" s="50"/>
      <c r="P120" s="51"/>
      <c r="Q120" s="46"/>
      <c r="R120" s="46"/>
      <c r="S120" s="46"/>
      <c r="T120" s="46"/>
      <c r="U120" s="46"/>
      <c r="V120" s="52"/>
      <c r="W120" s="53"/>
      <c r="Y120" s="54"/>
      <c r="Z120" s="52"/>
      <c r="AA120" s="44"/>
      <c r="AD120" s="18"/>
      <c r="AE120" s="18"/>
      <c r="AF120" s="18"/>
      <c r="AG120" s="18"/>
    </row>
    <row r="121" spans="1:33" ht="12.75" customHeight="1"/>
    <row r="122" spans="1:33" ht="12.75" customHeight="1"/>
    <row r="123" spans="1:33" ht="12.75" customHeight="1"/>
    <row r="124" spans="1:33" ht="12.75" customHeight="1"/>
    <row r="125" spans="1:33" ht="12.75" customHeight="1"/>
    <row r="126" spans="1:33" ht="12.75" customHeight="1"/>
    <row r="127" spans="1:33" ht="12.75" customHeight="1"/>
    <row r="128" spans="1:33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</sheetData>
  <mergeCells count="1">
    <mergeCell ref="O4:O7"/>
  </mergeCells>
  <pageMargins left="0.3" right="1.01" top="0.31" bottom="0.5" header="0.3" footer="0.5"/>
  <pageSetup paperSize="9" scale="38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MX DAC 019 13</vt:lpstr>
      <vt:lpstr>CN1</vt:lpstr>
      <vt:lpstr>'CN1'!Print_Area</vt:lpstr>
      <vt:lpstr>'MX DAC 019 13'!Print_Area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ohidul</dc:creator>
  <cp:lastModifiedBy>Goethy</cp:lastModifiedBy>
  <dcterms:created xsi:type="dcterms:W3CDTF">2013-04-10T07:34:50Z</dcterms:created>
  <dcterms:modified xsi:type="dcterms:W3CDTF">2013-07-11T06:48:32Z</dcterms:modified>
</cp:coreProperties>
</file>